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жная Сетевая компания\Отчетность\2023\дополнительная статотчетность 2022\форма № 6 2022\"/>
    </mc:Choice>
  </mc:AlternateContent>
  <xr:revisionPtr revIDLastSave="0" documentId="13_ncr:1_{85050FDD-5A46-4D09-B096-442D0D6BB70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3" sheetId="16" r:id="rId1"/>
    <sheet name="01.2023" sheetId="1" r:id="rId2"/>
    <sheet name="02.2023" sheetId="2" r:id="rId3"/>
    <sheet name="03.2023" sheetId="3" r:id="rId4"/>
    <sheet name="04.2023" sheetId="5" r:id="rId5"/>
    <sheet name="05.2023" sheetId="6" r:id="rId6"/>
    <sheet name="06.2023" sheetId="7" r:id="rId7"/>
    <sheet name="07.2022" sheetId="8" r:id="rId8"/>
    <sheet name="08.2022" sheetId="9" r:id="rId9"/>
    <sheet name="09.2022" sheetId="10" r:id="rId10"/>
    <sheet name="10.2023" sheetId="11" r:id="rId11"/>
    <sheet name="11.2023" sheetId="14" r:id="rId12"/>
    <sheet name="12.2023" sheetId="15" r:id="rId13"/>
    <sheet name="Лист1" sheetId="13" r:id="rId14"/>
  </sheets>
  <definedNames>
    <definedName name="Print_Area_0" localSheetId="1">'01.2023'!$A$2:$E$18</definedName>
    <definedName name="Print_Area_0_0" localSheetId="1">'01.2023'!$A$2:$E$18</definedName>
    <definedName name="Print_Area_0_0_0" localSheetId="1">'01.2023'!$A$2:$E$18</definedName>
    <definedName name="Print_Area_0_0_0_0" localSheetId="1">'01.2023'!$A$2:$E$18</definedName>
    <definedName name="Print_Area_0_0_0_0_0" localSheetId="1">'01.2023'!$A$2:$E$18</definedName>
    <definedName name="Print_Area_0_0_0_0_0_0" localSheetId="1">'01.2023'!$A$2:$E$18</definedName>
    <definedName name="Print_Area_0_0_0_0_0_0_0" localSheetId="1">'01.2023'!$A$2:$E$18</definedName>
    <definedName name="Print_Area_0_0_0_0_0_0_0_0" localSheetId="1">'01.2023'!$A$2:$E$18</definedName>
    <definedName name="Print_Area_0_0_0_0_0_0_0_0_0" localSheetId="1">'01.2023'!$A$2:$E$18</definedName>
    <definedName name="Print_Area_0_0_0_0_0_0_0_0_0_0" localSheetId="1">'01.2023'!$A$2:$E$18</definedName>
    <definedName name="Print_Area_0_0_0_0_0_0_0_0_0_0_0" localSheetId="1">'01.2023'!$A$2:$E$18</definedName>
    <definedName name="Print_Area_0_0_0_0_0_0_0_0_0_0_0_0" localSheetId="1">'01.2023'!$A$2:$E$18</definedName>
    <definedName name="Print_Area_0_0_0_0_0_0_0_0_0_0_0_0_0" localSheetId="1">'01.2023'!$A$2:$E$18</definedName>
    <definedName name="Print_Area_0_0_0_0_0_0_0_0_0_0_0_0_0_0" localSheetId="1">'01.2023'!$A$2:$E$18</definedName>
    <definedName name="Print_Area_0_0_0_0_0_0_0_0_0_0_0_0_0_0_0" localSheetId="1">'01.2023'!$A$2:$E$18</definedName>
    <definedName name="Print_Area_0_0_0_0_0_0_0_0_0_0_0_0_0_0_0_0" localSheetId="1">'01.2023'!$A$2:$E$18</definedName>
    <definedName name="Print_Area_0_0_0_0_0_0_0_0_0_0_0_0_0_0_0_0_0" localSheetId="1">'01.2023'!$A$2:$E$18</definedName>
    <definedName name="Print_Area_0_0_0_0_0_0_0_0_0_0_0_0_0_0_0_0_0_0" localSheetId="1">'01.2023'!$A$2:$E$18</definedName>
    <definedName name="Print_Area_0_0_0_0_0_0_0_0_0_0_0_0_0_0_0_0_0_0_0" localSheetId="1">'01.2023'!$A$2:$E$18</definedName>
    <definedName name="Print_Area_0_0_0_0_0_0_0_0_0_0_0_0_0_0_0_0_0_0_0_0" localSheetId="1">'01.2023'!$A$2:$E$18</definedName>
    <definedName name="Print_Area_0_0_0_0_0_0_0_0_0_0_0_0_0_0_0_0_0_0_0_0_0" localSheetId="1">'01.2023'!$A$2:$E$18</definedName>
    <definedName name="Print_Area_0_0_0_0_0_0_0_0_0_0_0_0_0_0_0_0_0_0_0_0_0_0" localSheetId="1">'01.2023'!$A$2:$E$18</definedName>
    <definedName name="Print_Area_0_0_0_0_0_0_0_0_0_0_0_0_0_0_0_0_0_0_0_0_0_0_0" localSheetId="1">'01.2023'!$A$2:$E$17</definedName>
    <definedName name="Print_Area_0_0_0_0_0_0_0_0_0_0_0_0_0_0_0_0_0_0_0_0_0_0_0_0" localSheetId="1">'01.2023'!$A$2:$E$18</definedName>
    <definedName name="Print_Area_0_0_0_0_0_0_0_0_0_0_0_0_0_0_0_0_0_0_0_0_0_0_0_0_0" localSheetId="1">'01.2023'!$A$2:$E$17</definedName>
    <definedName name="Print_Area_0_0_0_0_0_0_0_0_0_0_0_0_0_0_0_0_0_0_0_0_0_0_0_0_0_0" localSheetId="1">'01.2023'!$A$2:$E$16</definedName>
    <definedName name="Print_Area_0_0_0_0_0_0_0_0_0_0_0_0_0_0_0_0_0_0_0_0_0_0_0_0_0_0_0" localSheetId="1">'01.2023'!$A$2:$E$17</definedName>
    <definedName name="Print_Area_0_0_0_0_0_0_0_0_0_0_0_0_0_0_0_0_0_0_0_0_0_0_0_0_0_0_0_0" localSheetId="1">'01.2023'!$A$2:$E$16</definedName>
    <definedName name="Print_Area_0_0_0_0_0_0_0_0_0_0_0_0_0_0_0_0_0_0_0_0_0_0_0_0_0_0_0_0_0" localSheetId="1">'01.2023'!$A$2:$E$17</definedName>
    <definedName name="Print_Area_0_0_0_0_0_0_0_0_0_0_0_0_0_0_0_0_0_0_0_0_0_0_0_0_0_0_0_0_0_0" localSheetId="1">'01.2023'!$A$2:$E$16</definedName>
    <definedName name="Print_Area_0_0_0_0_0_0_0_0_0_0_0_0_0_0_0_0_0_0_0_0_0_0_0_0_0_0_0_0_0_0_0" localSheetId="1">'01.2023'!$A$2:$E$17</definedName>
    <definedName name="Print_Area_0_0_0_0_0_0_0_0_0_0_0_0_0_0_0_0_0_0_0_0_0_0_0_0_0_0_0_0_0_0_0_0" localSheetId="1">'01.2023'!$A$2:$E$16</definedName>
    <definedName name="Print_Area_0_0_0_0_0_0_0_0_0_0_0_0_0_0_0_0_0_0_0_0_0_0_0_0_0_0_0_0_0_0_0_0_0" localSheetId="1">'01.2023'!$A$2:$E$11</definedName>
    <definedName name="Print_Area_0_0_0_0_0_0_0_0_0_0_0_0_0_0_0_0_0_0_0_0_0_0_0_0_0_0_0_0_0_0_0_0_0_0" localSheetId="1">'01.2023'!$A$2:$E$11</definedName>
    <definedName name="_xlnm.Print_Area" localSheetId="1">'01.2023'!$A$2:$E$18</definedName>
    <definedName name="_xlnm.Print_Area" localSheetId="6">'06.2023'!$A$1:$E$17</definedName>
    <definedName name="_xlnm.Print_Area" localSheetId="7">'07.2022'!$A$1:$E$17</definedName>
    <definedName name="_xlnm.Print_Area" localSheetId="8">'08.2022'!$A$1:$E$17</definedName>
    <definedName name="_xlnm.Print_Area" localSheetId="10">'10.2023'!$A$1:$E$17</definedName>
    <definedName name="_xlnm.Print_Area" localSheetId="11">'11.2023'!$A$1:$E$17</definedName>
    <definedName name="_xlnm.Print_Area" localSheetId="12">'12.2023'!$A$1:$E$17</definedName>
    <definedName name="_xlnm.Print_Area" localSheetId="0">'2023'!$A$1:$E$17</definedName>
  </definedNames>
  <calcPr calcId="191029"/>
</workbook>
</file>

<file path=xl/calcChain.xml><?xml version="1.0" encoding="utf-8"?>
<calcChain xmlns="http://schemas.openxmlformats.org/spreadsheetml/2006/main">
  <c r="C8" i="16" l="1"/>
  <c r="C9" i="16"/>
  <c r="C10" i="16" s="1"/>
  <c r="E11" i="16"/>
  <c r="E9" i="16"/>
  <c r="E10" i="16"/>
  <c r="E8" i="16"/>
  <c r="D9" i="16"/>
  <c r="D10" i="16"/>
  <c r="D11" i="16" s="1"/>
  <c r="D8" i="16"/>
  <c r="B9" i="16"/>
  <c r="B10" i="16"/>
  <c r="B8" i="16"/>
  <c r="A14" i="16"/>
  <c r="E11" i="15"/>
  <c r="E10" i="15"/>
  <c r="E8" i="15"/>
  <c r="E9" i="15"/>
  <c r="D8" i="15"/>
  <c r="D9" i="15"/>
  <c r="D10" i="15"/>
  <c r="B8" i="15"/>
  <c r="B9" i="15"/>
  <c r="B10" i="15"/>
  <c r="B11" i="16" l="1"/>
  <c r="A14" i="15"/>
  <c r="C9" i="15"/>
  <c r="C10" i="15" s="1"/>
  <c r="E24" i="14"/>
  <c r="E23" i="14"/>
  <c r="C10" i="14"/>
  <c r="C9" i="14"/>
  <c r="E9" i="14"/>
  <c r="E10" i="14"/>
  <c r="E11" i="14"/>
  <c r="E8" i="14"/>
  <c r="A14" i="14"/>
  <c r="D10" i="14"/>
  <c r="B10" i="14"/>
  <c r="D9" i="14"/>
  <c r="B9" i="14"/>
  <c r="D8" i="14"/>
  <c r="B8" i="14"/>
  <c r="D11" i="15" l="1"/>
  <c r="E24" i="15" s="1"/>
  <c r="B11" i="15"/>
  <c r="B11" i="14"/>
  <c r="D11" i="14"/>
  <c r="E23" i="15" l="1"/>
  <c r="A14" i="11"/>
  <c r="E9" i="11"/>
  <c r="E10" i="11"/>
  <c r="E11" i="11"/>
  <c r="E8" i="11"/>
  <c r="D9" i="11"/>
  <c r="D10" i="11"/>
  <c r="D8" i="11"/>
  <c r="B9" i="11"/>
  <c r="B10" i="11"/>
  <c r="B8" i="11"/>
  <c r="B11" i="10"/>
  <c r="E9" i="10" l="1"/>
  <c r="E10" i="10"/>
  <c r="E11" i="10"/>
  <c r="E8" i="10"/>
  <c r="D9" i="10"/>
  <c r="D10" i="10"/>
  <c r="D8" i="10"/>
  <c r="B9" i="10"/>
  <c r="B10" i="10"/>
  <c r="B8" i="10"/>
  <c r="C9" i="10"/>
  <c r="C10" i="10" s="1"/>
  <c r="A14" i="10" l="1"/>
  <c r="A14" i="9"/>
  <c r="J15" i="9"/>
  <c r="E9" i="9" l="1"/>
  <c r="E10" i="9"/>
  <c r="E11" i="9"/>
  <c r="E8" i="9"/>
  <c r="E9" i="8"/>
  <c r="E10" i="8"/>
  <c r="E11" i="8"/>
  <c r="E8" i="8"/>
  <c r="E9" i="7"/>
  <c r="E10" i="7"/>
  <c r="E11" i="7"/>
  <c r="E8" i="7"/>
  <c r="E9" i="6"/>
  <c r="E10" i="6"/>
  <c r="E11" i="6"/>
  <c r="E8" i="6"/>
  <c r="E9" i="5"/>
  <c r="E10" i="5"/>
  <c r="E11" i="5"/>
  <c r="E8" i="5"/>
  <c r="E9" i="3"/>
  <c r="E10" i="3"/>
  <c r="E11" i="3"/>
  <c r="E8" i="3"/>
  <c r="E11" i="2"/>
  <c r="D9" i="9"/>
  <c r="D10" i="9"/>
  <c r="D8" i="9"/>
  <c r="B9" i="9"/>
  <c r="B11" i="9" s="1"/>
  <c r="B10" i="9"/>
  <c r="B8" i="9"/>
  <c r="C10" i="9"/>
  <c r="C9" i="9"/>
  <c r="A14" i="8"/>
  <c r="B11" i="8"/>
  <c r="D10" i="8"/>
  <c r="D9" i="8"/>
  <c r="D11" i="8" s="1"/>
  <c r="D8" i="8"/>
  <c r="C10" i="8"/>
  <c r="C9" i="8"/>
  <c r="B10" i="8"/>
  <c r="B9" i="8"/>
  <c r="B8" i="8"/>
  <c r="B11" i="7"/>
  <c r="D11" i="7"/>
  <c r="B9" i="7"/>
  <c r="D9" i="7" s="1"/>
  <c r="B10" i="7"/>
  <c r="B8" i="7"/>
  <c r="D8" i="7" s="1"/>
  <c r="C10" i="7"/>
  <c r="C9" i="7"/>
  <c r="D11" i="6"/>
  <c r="B11" i="6"/>
  <c r="D11" i="11"/>
  <c r="B11" i="11"/>
  <c r="D11" i="10"/>
  <c r="D11" i="9" l="1"/>
  <c r="D10" i="7"/>
  <c r="D11" i="5"/>
  <c r="B11" i="5"/>
  <c r="D11" i="3"/>
  <c r="B11" i="3"/>
  <c r="D11" i="2"/>
  <c r="B11" i="2"/>
  <c r="D12" i="1"/>
  <c r="B12" i="1"/>
</calcChain>
</file>

<file path=xl/sharedStrings.xml><?xml version="1.0" encoding="utf-8"?>
<sst xmlns="http://schemas.openxmlformats.org/spreadsheetml/2006/main" count="253" uniqueCount="49">
  <si>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</si>
  <si>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</si>
  <si>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</si>
  <si>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</si>
  <si>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</si>
  <si>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</si>
  <si>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</si>
  <si>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</si>
  <si>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</si>
  <si>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</si>
  <si>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МП</t>
  </si>
  <si>
    <t>ООО «ЮСК»</t>
  </si>
  <si>
    <t>344002, г. Ростов-на-Дону, ул. Береговая 27 А, оф.8</t>
  </si>
  <si>
    <t xml:space="preserve">                                                         ООО «ЮСК»__________________________А.Р. Пилипенко</t>
  </si>
  <si>
    <t>ООО "ЮСК" ВН</t>
  </si>
  <si>
    <t>ООО "ЮСК" СН1</t>
  </si>
  <si>
    <t>ООО "ЮСК" СН2</t>
  </si>
  <si>
    <t>Форма №6 к приложению  к постановлению Региональной службы по тарифам Ростовской области от 25.01.2022 №3/1</t>
  </si>
  <si>
    <t xml:space="preserve">               Сведения об объемах покупки (продажи) электроэнергии, приобретаемой в целях компенсации потерь за июнь 2022г</t>
  </si>
  <si>
    <t xml:space="preserve">               Сведения об объемах покупки (продажи) электроэнергии, приобретаемой в целях компенсации потерь за июль 2022г</t>
  </si>
  <si>
    <t>344002, г. Ростов-на-Дону, ул. Береговая 27 А, оф.7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</si>
  <si>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"15" февраля  2023 года</t>
    </r>
  </si>
  <si>
    <t xml:space="preserve">               Сведения об объемах покупки (продажи) электроэнергии, приобретаемой в целях компенсации потерь за январь 2023г</t>
  </si>
  <si>
    <t>Форма №6 к приложению  к постановлению Региональной службы по тарифам Ростовской области от 25.01.2022 №47/1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</si>
  <si>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"15" марта  2023 года</t>
    </r>
  </si>
  <si>
    <t>Форма №6 к приложению  к постановлению Региональной службы по тарифам Ростовской области от 27.09.2022 №47/1</t>
  </si>
  <si>
    <t xml:space="preserve">                                                         ООО «ЮСК»__________________________Гедз В.Г.</t>
  </si>
  <si>
    <t xml:space="preserve">               Сведения об объемах покупки (продажи) электроэнергии, приобретаемой в целях компенсации потерь за февраль 2023г</t>
  </si>
  <si>
    <t xml:space="preserve">               Сведения об объемах покупки (продажи) электроэнергии, приобретаемой в целях компенсации потерь за март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</si>
  <si>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"25" апреля  2023 года</t>
    </r>
  </si>
  <si>
    <t xml:space="preserve">                                                         ООО «ЮСК»__________________________Д.В. Прохоров</t>
  </si>
  <si>
    <t xml:space="preserve">               Сведения об объемах покупки (продажи) электроэнергии, приобретаемой в целях компенсации потерь за апрель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</si>
  <si>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"15" мая  2023 года</t>
    </r>
  </si>
  <si>
    <t xml:space="preserve">                                                                  ООО «ЮСК»__________________________Д.В. Прохоров</t>
  </si>
  <si>
    <t xml:space="preserve">               Сведения об объемах покупки (продажи) электроэнергии, приобретаемой в целях компенсации потерь за май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</si>
  <si>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"15" июня  2023 года</t>
    </r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</si>
  <si>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"18" июля  2023 года</t>
    </r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</si>
  <si>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"23" авагуста  2023 года</t>
    </r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</si>
  <si>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"17" октября  2023 года</t>
    </r>
  </si>
  <si>
    <t xml:space="preserve">               Сведения об объемах покупки (продажи) электроэнергии, приобретаемой в целях компенсации потерь за сентябрь 2023г</t>
  </si>
  <si>
    <t xml:space="preserve">               Сведения об объемах покупки (продажи) электроэнергии, приобретаемой в целях компенсации потерь за октябрь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</si>
  <si>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"16" ноябрья  2023 года</t>
    </r>
  </si>
  <si>
    <t xml:space="preserve">               Сведения об объемах покупки (продажи) электроэнергии, приобретаемой в целях компенсации потерь за Август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</si>
  <si>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"17" Сентября  2023 года</t>
    </r>
  </si>
  <si>
    <t xml:space="preserve">               Сведения об объемах покупки (продажи) электроэнергии, приобретаемой в целях компенсации потерь за ноябрь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</si>
  <si>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"16" декабря  2023 года</t>
    </r>
  </si>
  <si>
    <t xml:space="preserve">               Сведения об объемах покупки (продажи) электроэнергии, приобретаемой в целях компенсации потерь за декабрь 2023г</t>
  </si>
  <si>
    <r>
      <rPr>
        <u/>
        <sz val="11"/>
        <color rgb="FF000000"/>
        <rFont val="Times New Roman"/>
        <family val="1"/>
        <charset val="204"/>
      </rPr>
      <t>(8863)217-79-39</t>
    </r>
    <r>
      <rPr>
        <sz val="11"/>
        <color rgb="FF000000"/>
        <rFont val="Times New Roman"/>
        <family val="1"/>
      </rPr>
      <t xml:space="preserve">         "16" января  2024 года</t>
    </r>
  </si>
  <si>
    <t xml:space="preserve">               Сведения об объемах покупки (продажи) электроэнергии, приобретаемой в целях компенсации потерь за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</si>
</sst>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7" formatCode="0.00000"/>
  </numFmts>
  <fonts count="27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</font>
    <font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2" fillId="0" borderId="0"/>
    <xf numFmtId="0" fontId="13" fillId="0" borderId="0"/>
    <xf numFmtId="0" fontId="16" fillId="0" borderId="0"/>
    <xf numFmtId="164" fontId="17" fillId="0" borderId="0"/>
    <xf numFmtId="0" fontId="18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19" fillId="0" borderId="2" xfId="1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/>
    </xf>
    <xf numFmtId="2" fontId="21" fillId="2" borderId="2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right" vertical="center"/>
    </xf>
    <xf numFmtId="0" fontId="25" fillId="0" borderId="0" xfId="0" applyFont="1"/>
    <xf numFmtId="3" fontId="25" fillId="0" borderId="0" xfId="0" applyNumberFormat="1" applyFont="1"/>
    <xf numFmtId="4" fontId="25" fillId="0" borderId="4" xfId="0" applyNumberFormat="1" applyFont="1" applyBorder="1" applyAlignment="1">
      <alignment horizontal="right" vertical="center"/>
    </xf>
    <xf numFmtId="4" fontId="25" fillId="0" borderId="0" xfId="0" applyNumberFormat="1" applyFont="1"/>
    <xf numFmtId="0" fontId="0" fillId="0" borderId="2" xfId="0" applyBorder="1"/>
    <xf numFmtId="0" fontId="26" fillId="0" borderId="2" xfId="0" applyFont="1" applyBorder="1"/>
    <xf numFmtId="4" fontId="0" fillId="0" borderId="0" xfId="0" applyNumberFormat="1"/>
    <xf numFmtId="3" fontId="0" fillId="0" borderId="2" xfId="0" applyNumberFormat="1" applyBorder="1"/>
    <xf numFmtId="4" fontId="26" fillId="0" borderId="2" xfId="0" applyNumberFormat="1" applyFont="1" applyBorder="1"/>
    <xf numFmtId="0" fontId="0" fillId="0" borderId="5" xfId="0" applyBorder="1"/>
    <xf numFmtId="3" fontId="2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167" fontId="22" fillId="2" borderId="2" xfId="0" applyNumberFormat="1" applyFont="1" applyFill="1" applyBorder="1" applyAlignment="1">
      <alignment horizontal="center" vertical="center" wrapText="1"/>
    </xf>
  </cellXfs>
  <cellStyles count="12">
    <cellStyle name="Excel Built-in Normal" xfId="3" xr:uid="{2D0E30A4-A0A8-48FA-A968-DE40D16B4AA1}"/>
    <cellStyle name="Excel Built-in Normal 2" xfId="4" xr:uid="{FCB9BACA-BBA1-4EDE-B16E-30733A24144C}"/>
    <cellStyle name="TableStyleLight1" xfId="5" xr:uid="{1B98D377-4DA4-40AE-B78C-F7105E88A015}"/>
    <cellStyle name="Обычный" xfId="0" builtinId="0"/>
    <cellStyle name="Обычный 2" xfId="6" xr:uid="{4B58CEA8-9FC0-4453-A4F4-DB348CE06914}"/>
    <cellStyle name="Обычный 3" xfId="7" xr:uid="{E06FC747-1FA6-4B6A-8C35-B92BDA3BE329}"/>
    <cellStyle name="Обычный 3 2" xfId="10" xr:uid="{33A42354-11C7-42DC-A84A-57D89807D6C3}"/>
    <cellStyle name="Обычный 4" xfId="8" xr:uid="{A5769C48-5D8B-4A88-A313-B15B05A7B08B}"/>
    <cellStyle name="Обычный 4 2" xfId="11" xr:uid="{29A5C7FF-BB51-4BE2-AC4F-B6A59752F449}"/>
    <cellStyle name="Обычный 5" xfId="9" xr:uid="{05C67635-5B63-4641-B469-9F2267368AED}"/>
    <cellStyle name="Обычный 6" xfId="2" xr:uid="{2E07B664-54B6-47BE-AB50-C7DE3C9CC362}"/>
    <cellStyle name="Обычный 7" xfId="1" xr:uid="{BE41DAA9-CED5-4B18-992D-47D409342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95F5-8D00-4B8B-B908-BA4197A7632F}">
  <sheetPr>
    <pageSetUpPr fitToPage="1"/>
  </sheetPr>
  <dimension ref="A1:X24"/>
  <sheetViews>
    <sheetView tabSelected="1" view="pageBreakPreview" zoomScale="115" zoomScaleNormal="100" zoomScaleSheetLayoutView="115" workbookViewId="0">
      <selection activeCell="F18" sqref="F18"/>
    </sheetView>
  </sheetViews>
  <sheetFormatPr defaultRowHeight="11.25" x14ac:dyDescent="0.2"/>
  <cols>
    <col min="1" max="1" width="22.6640625" customWidth="1"/>
    <col min="2" max="2" width="17.33203125" customWidth="1"/>
    <col min="3" max="3" width="15" customWidth="1"/>
    <col min="4" max="4" width="22.33203125" customWidth="1"/>
    <col min="5" max="5" width="54.1640625" customWidth="1"/>
    <col min="7" max="7" width="5.6640625" bestFit="1" customWidth="1"/>
    <col min="8" max="8" width="6.1640625" bestFit="1" customWidth="1"/>
    <col min="9" max="12" width="5.1640625" bestFit="1" customWidth="1"/>
    <col min="13" max="13" width="6.1640625" bestFit="1" customWidth="1"/>
    <col min="14" max="14" width="5.1640625" bestFit="1" customWidth="1"/>
    <col min="15" max="15" width="5.1640625" customWidth="1"/>
    <col min="16" max="18" width="9.1640625" bestFit="1" customWidth="1"/>
    <col min="19" max="19" width="7.1640625" bestFit="1" customWidth="1"/>
    <col min="20" max="21" width="9.1640625" bestFit="1" customWidth="1"/>
    <col min="22" max="23" width="8.1640625" bestFit="1" customWidth="1"/>
  </cols>
  <sheetData>
    <row r="1" spans="1:24" ht="50.25" customHeight="1" x14ac:dyDescent="0.25">
      <c r="A1" s="1"/>
      <c r="B1" s="2"/>
      <c r="C1" s="4"/>
      <c r="D1" s="37" t="s">
        <v>17</v>
      </c>
      <c r="E1" s="37"/>
    </row>
    <row r="2" spans="1:24" ht="36.75" customHeight="1" x14ac:dyDescent="0.2">
      <c r="A2" s="44" t="s">
        <v>48</v>
      </c>
      <c r="B2" s="44"/>
      <c r="C2" s="44"/>
      <c r="D2" s="44"/>
      <c r="E2" s="44"/>
    </row>
    <row r="3" spans="1:24" ht="23.25" customHeight="1" x14ac:dyDescent="0.2">
      <c r="A3" s="45" t="s">
        <v>0</v>
      </c>
      <c r="B3" s="45"/>
      <c r="C3" s="45"/>
      <c r="D3" s="46" t="s">
        <v>11</v>
      </c>
      <c r="E3" s="46"/>
    </row>
    <row r="4" spans="1:24" ht="29.25" customHeight="1" x14ac:dyDescent="0.2">
      <c r="A4" s="45" t="s">
        <v>1</v>
      </c>
      <c r="B4" s="45"/>
      <c r="C4" s="45"/>
      <c r="D4" s="46" t="s">
        <v>20</v>
      </c>
      <c r="E4" s="46"/>
    </row>
    <row r="5" spans="1:24" ht="27.75" customHeight="1" x14ac:dyDescent="0.2">
      <c r="A5" s="47" t="s">
        <v>2</v>
      </c>
      <c r="B5" s="47" t="s">
        <v>3</v>
      </c>
      <c r="C5" s="47"/>
      <c r="D5" s="47"/>
      <c r="E5" s="47" t="s">
        <v>4</v>
      </c>
    </row>
    <row r="6" spans="1:24" ht="31.5" x14ac:dyDescent="0.2">
      <c r="A6" s="47"/>
      <c r="B6" s="15" t="s">
        <v>5</v>
      </c>
      <c r="C6" s="15" t="s">
        <v>6</v>
      </c>
      <c r="D6" s="15" t="s">
        <v>7</v>
      </c>
      <c r="E6" s="47"/>
    </row>
    <row r="7" spans="1:24" ht="15.75" x14ac:dyDescent="0.2">
      <c r="A7" s="48" t="s">
        <v>8</v>
      </c>
      <c r="B7" s="48"/>
      <c r="C7" s="48"/>
      <c r="D7" s="48"/>
      <c r="E7" s="48"/>
    </row>
    <row r="8" spans="1:24" ht="15.75" x14ac:dyDescent="0.25">
      <c r="A8" s="15" t="s">
        <v>14</v>
      </c>
      <c r="B8" s="35">
        <f>'01.2023'!B9+'02.2023'!B8+'03.2023'!B8+'04.2023'!B8+'05.2023'!B8+'06.2023'!B8+'07.2022'!B8+'08.2022'!B8+'09.2022'!B8+'10.2023'!B8+'11.2023'!B8+'12.2023'!B8</f>
        <v>288617</v>
      </c>
      <c r="C8" s="49">
        <f>('01.2023'!C9+'02.2023'!C8+'03.2023'!C8+'04.2023'!C8+'05.2023'!C8+'06.2023'!C8+'07.2022'!C8+'08.2022'!C8+'09.2022'!C8+'10.2023'!C8+'11.2023'!C8+'12.2023'!C8)/12</f>
        <v>3.6426341666666668</v>
      </c>
      <c r="D8" s="17">
        <f>'01.2023'!D9+'02.2023'!D8+'03.2023'!D8+'04.2023'!D8+'05.2023'!D8+'06.2023'!D8+'07.2022'!D8+'08.2022'!D8+'09.2022'!D8+'10.2023'!D8+'11.2023'!D8+'12.2023'!D8</f>
        <v>1275433.183984</v>
      </c>
      <c r="E8" s="18">
        <f>D8</f>
        <v>1275433.183984</v>
      </c>
      <c r="G8" s="32"/>
      <c r="H8" s="29"/>
      <c r="I8" s="29"/>
      <c r="J8" s="29"/>
      <c r="K8" s="29"/>
      <c r="L8" s="29"/>
      <c r="M8" s="29"/>
      <c r="N8" s="29"/>
      <c r="O8" s="29"/>
      <c r="P8" s="33"/>
      <c r="Q8" s="29"/>
      <c r="R8" s="29"/>
      <c r="S8" s="29"/>
      <c r="T8" s="29"/>
      <c r="U8" s="29"/>
      <c r="V8" s="29"/>
      <c r="W8" s="29"/>
    </row>
    <row r="9" spans="1:24" ht="15.75" x14ac:dyDescent="0.25">
      <c r="A9" s="15" t="s">
        <v>15</v>
      </c>
      <c r="B9" s="35">
        <f>'01.2023'!B10+'02.2023'!B9+'03.2023'!B9+'04.2023'!B9+'05.2023'!B9+'06.2023'!B9+'07.2022'!B9+'08.2022'!B9+'09.2022'!B9+'10.2023'!B9+'11.2023'!B9+'12.2023'!B9</f>
        <v>220769</v>
      </c>
      <c r="C9" s="49">
        <f>C8</f>
        <v>3.6426341666666668</v>
      </c>
      <c r="D9" s="17">
        <f>'01.2023'!D10+'02.2023'!D9+'03.2023'!D9+'04.2023'!D9+'05.2023'!D9+'06.2023'!D9+'07.2022'!D9+'08.2022'!D9+'09.2022'!D9+'10.2023'!D9+'11.2023'!D9+'12.2023'!D9</f>
        <v>975398.97922400001</v>
      </c>
      <c r="E9" s="18">
        <f t="shared" ref="E9:E10" si="0">D9</f>
        <v>975398.97922400001</v>
      </c>
      <c r="G9" s="29"/>
      <c r="H9" s="29"/>
      <c r="I9" s="29"/>
      <c r="J9" s="29"/>
      <c r="K9" s="29"/>
      <c r="L9" s="29"/>
      <c r="M9" s="29"/>
      <c r="N9" s="29"/>
      <c r="O9" s="29"/>
      <c r="P9" s="30"/>
      <c r="Q9" s="29"/>
      <c r="R9" s="29"/>
      <c r="S9" s="29"/>
      <c r="T9" s="29"/>
      <c r="U9" s="29"/>
      <c r="V9" s="29"/>
      <c r="W9" s="29"/>
    </row>
    <row r="10" spans="1:24" ht="15.75" x14ac:dyDescent="0.25">
      <c r="A10" s="15" t="s">
        <v>16</v>
      </c>
      <c r="B10" s="35">
        <f>'01.2023'!B11+'02.2023'!B10+'03.2023'!B10+'04.2023'!B10+'05.2023'!B10+'06.2023'!B10+'07.2022'!B10+'08.2022'!B10+'09.2022'!B10+'10.2023'!B10+'11.2023'!B10+'12.2023'!B10</f>
        <v>371701</v>
      </c>
      <c r="C10" s="49">
        <f>C9</f>
        <v>3.6426341666666668</v>
      </c>
      <c r="D10" s="17">
        <f>'01.2023'!D11+'02.2023'!D10+'03.2023'!D10+'04.2023'!D10+'05.2023'!D10+'06.2023'!D10+'07.2022'!D10+'08.2022'!D10+'09.2022'!D10+'10.2023'!D10+'11.2023'!D10+'12.2023'!D10</f>
        <v>1709475.653036</v>
      </c>
      <c r="E10" s="18">
        <f t="shared" si="0"/>
        <v>1709475.653036</v>
      </c>
      <c r="G10" s="32"/>
      <c r="H10" s="29"/>
      <c r="I10" s="29"/>
      <c r="J10" s="29"/>
      <c r="K10" s="29"/>
      <c r="L10" s="29"/>
      <c r="M10" s="29"/>
      <c r="N10" s="29"/>
      <c r="O10" s="29"/>
      <c r="P10" s="33"/>
      <c r="Q10" s="29"/>
      <c r="R10" s="29"/>
      <c r="S10" s="29"/>
      <c r="T10" s="29"/>
      <c r="U10" s="29"/>
      <c r="V10" s="29"/>
      <c r="W10" s="29"/>
      <c r="X10" s="34"/>
    </row>
    <row r="11" spans="1:24" ht="15.75" x14ac:dyDescent="0.2">
      <c r="A11" s="20" t="s">
        <v>9</v>
      </c>
      <c r="B11" s="15">
        <f>SUM(B8:B10)</f>
        <v>881087</v>
      </c>
      <c r="C11" s="15"/>
      <c r="D11" s="19">
        <f>SUM(D8:D10)</f>
        <v>3960307.8162439996</v>
      </c>
      <c r="E11" s="18">
        <f>D11</f>
        <v>3960307.8162439996</v>
      </c>
    </row>
    <row r="12" spans="1:24" ht="15" x14ac:dyDescent="0.25">
      <c r="A12" s="21"/>
      <c r="B12" s="22"/>
      <c r="C12" s="22"/>
      <c r="D12" s="22"/>
      <c r="E12" s="22"/>
    </row>
    <row r="13" spans="1:24" ht="15" x14ac:dyDescent="0.2">
      <c r="A13" s="42"/>
      <c r="B13" s="42"/>
      <c r="C13" s="42"/>
      <c r="D13" s="42"/>
      <c r="E13" s="42"/>
    </row>
    <row r="14" spans="1:24" ht="15" x14ac:dyDescent="0.25">
      <c r="A14" s="36" t="str">
        <f>'09.2022'!A14:E14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24" ht="15" x14ac:dyDescent="0.25">
      <c r="A15" s="6"/>
      <c r="B15" s="2" t="s">
        <v>10</v>
      </c>
      <c r="C15" s="2"/>
      <c r="D15" s="2"/>
      <c r="E15" s="2"/>
    </row>
    <row r="16" spans="1:24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47</v>
      </c>
      <c r="C17" s="11"/>
      <c r="D17" s="11"/>
      <c r="E17" s="2"/>
    </row>
    <row r="23" spans="1:5" x14ac:dyDescent="0.2">
      <c r="E23" s="31"/>
    </row>
    <row r="24" spans="1:5" x14ac:dyDescent="0.2">
      <c r="E24" s="31"/>
    </row>
  </sheetData>
  <mergeCells count="12">
    <mergeCell ref="A5:A6"/>
    <mergeCell ref="B5:D5"/>
    <mergeCell ref="E5:E6"/>
    <mergeCell ref="A7:E7"/>
    <mergeCell ref="A13:E13"/>
    <mergeCell ref="A14:E14"/>
    <mergeCell ref="D1:E1"/>
    <mergeCell ref="A2:E2"/>
    <mergeCell ref="A3:C3"/>
    <mergeCell ref="D3:E3"/>
    <mergeCell ref="A4:C4"/>
    <mergeCell ref="D4:E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E40A-0597-4215-8624-18133634C207}">
  <sheetPr>
    <pageSetUpPr fitToPage="1"/>
  </sheetPr>
  <dimension ref="A1:T17"/>
  <sheetViews>
    <sheetView workbookViewId="0">
      <selection activeCell="D11" sqref="D11"/>
    </sheetView>
  </sheetViews>
  <sheetFormatPr defaultRowHeight="11.25" x14ac:dyDescent="0.2"/>
  <cols>
    <col min="1" max="1" width="25" customWidth="1"/>
    <col min="2" max="2" width="17.6640625" customWidth="1"/>
    <col min="3" max="3" width="19.5" customWidth="1"/>
    <col min="4" max="4" width="22.83203125" customWidth="1"/>
    <col min="5" max="5" width="50.6640625" customWidth="1"/>
  </cols>
  <sheetData>
    <row r="1" spans="1:20" ht="75.75" customHeight="1" x14ac:dyDescent="0.25">
      <c r="A1" s="1"/>
      <c r="B1" s="2"/>
      <c r="C1" s="4"/>
      <c r="D1" s="37" t="s">
        <v>17</v>
      </c>
      <c r="E1" s="37"/>
    </row>
    <row r="2" spans="1:20" ht="60" customHeight="1" x14ac:dyDescent="0.2">
      <c r="A2" s="38" t="s">
        <v>39</v>
      </c>
      <c r="B2" s="38"/>
      <c r="C2" s="38"/>
      <c r="D2" s="38"/>
      <c r="E2" s="38"/>
    </row>
    <row r="3" spans="1:20" ht="15.75" x14ac:dyDescent="0.2">
      <c r="A3" s="39" t="s">
        <v>0</v>
      </c>
      <c r="B3" s="39"/>
      <c r="C3" s="39"/>
      <c r="D3" s="40" t="s">
        <v>11</v>
      </c>
      <c r="E3" s="40"/>
    </row>
    <row r="4" spans="1:20" ht="15.75" x14ac:dyDescent="0.2">
      <c r="A4" s="39" t="s">
        <v>1</v>
      </c>
      <c r="B4" s="39"/>
      <c r="C4" s="39"/>
      <c r="D4" s="40" t="s">
        <v>20</v>
      </c>
      <c r="E4" s="40"/>
    </row>
    <row r="5" spans="1:20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20" ht="31.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20" ht="15.75" x14ac:dyDescent="0.2">
      <c r="A7" s="41" t="s">
        <v>8</v>
      </c>
      <c r="B7" s="41"/>
      <c r="C7" s="41"/>
      <c r="D7" s="41"/>
      <c r="E7" s="41"/>
    </row>
    <row r="8" spans="1:20" ht="15.75" x14ac:dyDescent="0.25">
      <c r="A8" s="7" t="s">
        <v>14</v>
      </c>
      <c r="B8" s="8">
        <f>SUM(H8:L8)</f>
        <v>22605</v>
      </c>
      <c r="C8" s="8">
        <v>3.7539899999999999</v>
      </c>
      <c r="D8" s="14">
        <f>SUM(P8:T8)</f>
        <v>101830.73999999999</v>
      </c>
      <c r="E8" s="13">
        <f>'08.2022'!E8</f>
        <v>94916.604636000004</v>
      </c>
      <c r="H8">
        <v>8434</v>
      </c>
      <c r="I8">
        <v>6553</v>
      </c>
      <c r="J8">
        <v>7618</v>
      </c>
      <c r="P8">
        <v>37993.379999999997</v>
      </c>
      <c r="Q8">
        <v>29519.88</v>
      </c>
      <c r="R8">
        <v>34317.480000000003</v>
      </c>
    </row>
    <row r="9" spans="1:20" ht="15.75" x14ac:dyDescent="0.25">
      <c r="A9" s="7" t="s">
        <v>15</v>
      </c>
      <c r="B9" s="8">
        <f t="shared" ref="B9:B10" si="0">SUM(H9:L9)</f>
        <v>20588</v>
      </c>
      <c r="C9" s="8">
        <f>C8</f>
        <v>3.7539899999999999</v>
      </c>
      <c r="D9" s="14">
        <f t="shared" ref="D9:D10" si="1">SUM(P9:T9)</f>
        <v>92744.569999999992</v>
      </c>
      <c r="E9" s="13">
        <f>'08.2022'!E9</f>
        <v>86780.016036000001</v>
      </c>
      <c r="H9">
        <v>18936</v>
      </c>
      <c r="I9">
        <v>912</v>
      </c>
      <c r="J9">
        <v>740</v>
      </c>
      <c r="P9">
        <v>85302.66</v>
      </c>
      <c r="Q9">
        <v>4108.37</v>
      </c>
      <c r="R9">
        <v>3333.54</v>
      </c>
    </row>
    <row r="10" spans="1:20" ht="15.75" x14ac:dyDescent="0.25">
      <c r="A10" s="7" t="s">
        <v>16</v>
      </c>
      <c r="B10" s="8">
        <f t="shared" si="0"/>
        <v>30084</v>
      </c>
      <c r="C10" s="8">
        <f>C9</f>
        <v>3.7539899999999999</v>
      </c>
      <c r="D10" s="14">
        <f t="shared" si="1"/>
        <v>135522.04</v>
      </c>
      <c r="E10" s="13">
        <f>'08.2022'!E10</f>
        <v>130040.27845199998</v>
      </c>
      <c r="H10">
        <v>5544</v>
      </c>
      <c r="I10">
        <v>8764</v>
      </c>
      <c r="J10">
        <v>2776</v>
      </c>
      <c r="K10">
        <v>3050</v>
      </c>
      <c r="L10">
        <v>9950</v>
      </c>
      <c r="P10">
        <v>24974.54</v>
      </c>
      <c r="Q10">
        <v>39479.96</v>
      </c>
      <c r="R10">
        <v>12505.3</v>
      </c>
      <c r="S10">
        <v>13739.6</v>
      </c>
      <c r="T10">
        <v>44822.64</v>
      </c>
    </row>
    <row r="11" spans="1:20" ht="15.75" x14ac:dyDescent="0.2">
      <c r="A11" s="10" t="s">
        <v>9</v>
      </c>
      <c r="B11" s="7">
        <f>SUM(B8:B10)</f>
        <v>73277</v>
      </c>
      <c r="C11" s="7"/>
      <c r="D11" s="9">
        <f>SUM(D8:D10)</f>
        <v>330097.34999999998</v>
      </c>
      <c r="E11" s="13">
        <f>'08.2022'!E11</f>
        <v>311736.89912399999</v>
      </c>
    </row>
    <row r="12" spans="1:20" ht="15" x14ac:dyDescent="0.25">
      <c r="A12" s="1"/>
      <c r="B12" s="2">
        <v>73</v>
      </c>
      <c r="C12" s="2"/>
      <c r="D12" s="2"/>
      <c r="E12" s="2"/>
    </row>
    <row r="13" spans="1:20" ht="15" x14ac:dyDescent="0.2">
      <c r="A13" s="42"/>
      <c r="B13" s="42"/>
      <c r="C13" s="42"/>
      <c r="D13" s="42"/>
      <c r="E13" s="42"/>
    </row>
    <row r="14" spans="1:20" ht="15" x14ac:dyDescent="0.25">
      <c r="A14" s="36" t="str">
        <f>'08.2022'!A14:E14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20" ht="15" x14ac:dyDescent="0.25">
      <c r="A15" s="6"/>
      <c r="B15" s="2" t="s">
        <v>10</v>
      </c>
      <c r="C15" s="2"/>
      <c r="D15" s="2"/>
      <c r="E15" s="2"/>
    </row>
    <row r="16" spans="1:20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38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00E6-9139-4017-9E9C-EE8A776C8FFD}">
  <sheetPr>
    <pageSetUpPr fitToPage="1"/>
  </sheetPr>
  <dimension ref="A1:V17"/>
  <sheetViews>
    <sheetView view="pageBreakPreview" zoomScale="115" zoomScaleNormal="100" zoomScaleSheetLayoutView="115" workbookViewId="0">
      <selection activeCell="B25" sqref="B25"/>
    </sheetView>
  </sheetViews>
  <sheetFormatPr defaultRowHeight="11.25" x14ac:dyDescent="0.2"/>
  <cols>
    <col min="1" max="1" width="22.6640625" customWidth="1"/>
    <col min="2" max="2" width="17.33203125" customWidth="1"/>
    <col min="3" max="3" width="15" customWidth="1"/>
    <col min="4" max="4" width="22.33203125" customWidth="1"/>
    <col min="5" max="5" width="54.1640625" customWidth="1"/>
  </cols>
  <sheetData>
    <row r="1" spans="1:22" ht="50.25" customHeight="1" x14ac:dyDescent="0.25">
      <c r="A1" s="1"/>
      <c r="B1" s="2"/>
      <c r="C1" s="4"/>
      <c r="D1" s="37" t="s">
        <v>17</v>
      </c>
      <c r="E1" s="37"/>
    </row>
    <row r="2" spans="1:22" ht="36.75" customHeight="1" x14ac:dyDescent="0.2">
      <c r="A2" s="44" t="s">
        <v>40</v>
      </c>
      <c r="B2" s="44"/>
      <c r="C2" s="44"/>
      <c r="D2" s="44"/>
      <c r="E2" s="44"/>
    </row>
    <row r="3" spans="1:22" ht="23.25" customHeight="1" x14ac:dyDescent="0.2">
      <c r="A3" s="45" t="s">
        <v>0</v>
      </c>
      <c r="B3" s="45"/>
      <c r="C3" s="45"/>
      <c r="D3" s="46" t="s">
        <v>11</v>
      </c>
      <c r="E3" s="46"/>
    </row>
    <row r="4" spans="1:22" ht="29.25" customHeight="1" x14ac:dyDescent="0.2">
      <c r="A4" s="45" t="s">
        <v>1</v>
      </c>
      <c r="B4" s="45"/>
      <c r="C4" s="45"/>
      <c r="D4" s="46" t="s">
        <v>20</v>
      </c>
      <c r="E4" s="46"/>
    </row>
    <row r="5" spans="1:22" ht="27.75" customHeight="1" x14ac:dyDescent="0.2">
      <c r="A5" s="47" t="s">
        <v>2</v>
      </c>
      <c r="B5" s="47" t="s">
        <v>3</v>
      </c>
      <c r="C5" s="47"/>
      <c r="D5" s="47"/>
      <c r="E5" s="47" t="s">
        <v>4</v>
      </c>
    </row>
    <row r="6" spans="1:22" ht="31.5" x14ac:dyDescent="0.2">
      <c r="A6" s="47"/>
      <c r="B6" s="15" t="s">
        <v>5</v>
      </c>
      <c r="C6" s="15" t="s">
        <v>6</v>
      </c>
      <c r="D6" s="15" t="s">
        <v>7</v>
      </c>
      <c r="E6" s="47"/>
    </row>
    <row r="7" spans="1:22" ht="15.75" x14ac:dyDescent="0.2">
      <c r="A7" s="48" t="s">
        <v>8</v>
      </c>
      <c r="B7" s="48"/>
      <c r="C7" s="48"/>
      <c r="D7" s="48"/>
      <c r="E7" s="48"/>
    </row>
    <row r="8" spans="1:22" ht="15.75" x14ac:dyDescent="0.25">
      <c r="A8" s="15" t="s">
        <v>14</v>
      </c>
      <c r="B8" s="16">
        <f>SUM(G8:M8)</f>
        <v>23597</v>
      </c>
      <c r="C8" s="16">
        <v>3.43845</v>
      </c>
      <c r="D8" s="17">
        <f>SUM(O8:V8)</f>
        <v>103101.15</v>
      </c>
      <c r="E8" s="18">
        <f>'09.2022'!E8</f>
        <v>94916.604636000004</v>
      </c>
      <c r="G8">
        <v>7865</v>
      </c>
      <c r="H8">
        <v>8930</v>
      </c>
      <c r="K8">
        <v>6802</v>
      </c>
      <c r="O8">
        <v>34364.14</v>
      </c>
      <c r="P8">
        <v>39017.39</v>
      </c>
      <c r="S8">
        <v>29719.62</v>
      </c>
    </row>
    <row r="9" spans="1:22" ht="15.75" x14ac:dyDescent="0.25">
      <c r="A9" s="15" t="s">
        <v>15</v>
      </c>
      <c r="B9" s="16">
        <f t="shared" ref="B9:B10" si="0">SUM(G9:M9)</f>
        <v>19462</v>
      </c>
      <c r="C9" s="16">
        <v>3.43845</v>
      </c>
      <c r="D9" s="17">
        <f t="shared" ref="D9:D10" si="1">SUM(O9:V9)</f>
        <v>87489.81</v>
      </c>
      <c r="E9" s="18">
        <f>'09.2022'!E9</f>
        <v>86780.016036000001</v>
      </c>
      <c r="H9">
        <v>19462</v>
      </c>
      <c r="N9">
        <v>562</v>
      </c>
      <c r="P9">
        <v>85034.3</v>
      </c>
      <c r="V9">
        <v>2455.5100000000002</v>
      </c>
    </row>
    <row r="10" spans="1:22" ht="15.75" x14ac:dyDescent="0.25">
      <c r="A10" s="15" t="s">
        <v>16</v>
      </c>
      <c r="B10" s="16">
        <f t="shared" si="0"/>
        <v>31051</v>
      </c>
      <c r="C10" s="16">
        <v>3.43845</v>
      </c>
      <c r="D10" s="17">
        <f t="shared" si="1"/>
        <v>135669.5</v>
      </c>
      <c r="E10" s="18">
        <f>'09.2022'!E10</f>
        <v>130040.27845199998</v>
      </c>
      <c r="G10">
        <v>5869</v>
      </c>
      <c r="H10">
        <v>7744</v>
      </c>
      <c r="I10">
        <v>3583</v>
      </c>
      <c r="J10">
        <v>930</v>
      </c>
      <c r="L10">
        <v>9774</v>
      </c>
      <c r="M10">
        <v>3151</v>
      </c>
      <c r="O10">
        <v>25643.11</v>
      </c>
      <c r="P10">
        <v>33835.449999999997</v>
      </c>
      <c r="Q10">
        <v>15655.02</v>
      </c>
      <c r="R10">
        <v>4063.4</v>
      </c>
      <c r="T10">
        <v>42705.02</v>
      </c>
      <c r="U10">
        <v>13767.5</v>
      </c>
    </row>
    <row r="11" spans="1:22" ht="15.75" x14ac:dyDescent="0.2">
      <c r="A11" s="20" t="s">
        <v>9</v>
      </c>
      <c r="B11" s="15">
        <f>SUM(B8:B10)</f>
        <v>74110</v>
      </c>
      <c r="C11" s="15"/>
      <c r="D11" s="19">
        <f>SUM(D8:D10)</f>
        <v>326260.45999999996</v>
      </c>
      <c r="E11" s="18">
        <f>'09.2022'!E11</f>
        <v>311736.89912399999</v>
      </c>
    </row>
    <row r="12" spans="1:22" ht="15" x14ac:dyDescent="0.25">
      <c r="A12" s="21"/>
      <c r="B12" s="22"/>
      <c r="C12" s="22"/>
      <c r="D12" s="22"/>
      <c r="E12" s="22"/>
    </row>
    <row r="13" spans="1:22" ht="15" x14ac:dyDescent="0.2">
      <c r="A13" s="42"/>
      <c r="B13" s="42"/>
      <c r="C13" s="42"/>
      <c r="D13" s="42"/>
      <c r="E13" s="42"/>
    </row>
    <row r="14" spans="1:22" ht="15" x14ac:dyDescent="0.25">
      <c r="A14" s="36" t="str">
        <f>'09.2022'!A14:E14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22" ht="15" x14ac:dyDescent="0.25">
      <c r="A15" s="6"/>
      <c r="B15" s="2" t="s">
        <v>10</v>
      </c>
      <c r="C15" s="2"/>
      <c r="D15" s="2"/>
      <c r="E15" s="2"/>
    </row>
    <row r="16" spans="1:22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41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9609-CED1-4441-8497-8BFFFFAB0242}">
  <sheetPr>
    <pageSetUpPr fitToPage="1"/>
  </sheetPr>
  <dimension ref="A1:V24"/>
  <sheetViews>
    <sheetView view="pageBreakPreview" zoomScale="115" zoomScaleNormal="100" zoomScaleSheetLayoutView="115" workbookViewId="0">
      <selection activeCell="D11" sqref="D11"/>
    </sheetView>
  </sheetViews>
  <sheetFormatPr defaultRowHeight="11.25" x14ac:dyDescent="0.2"/>
  <cols>
    <col min="1" max="1" width="22.6640625" customWidth="1"/>
    <col min="2" max="2" width="17.33203125" customWidth="1"/>
    <col min="3" max="3" width="15" customWidth="1"/>
    <col min="4" max="4" width="22.33203125" customWidth="1"/>
    <col min="5" max="5" width="54.1640625" customWidth="1"/>
    <col min="7" max="7" width="5.1640625" bestFit="1" customWidth="1"/>
    <col min="8" max="8" width="6.1640625" bestFit="1" customWidth="1"/>
    <col min="9" max="12" width="5.1640625" bestFit="1" customWidth="1"/>
    <col min="13" max="13" width="6.1640625" bestFit="1" customWidth="1"/>
    <col min="14" max="14" width="5.1640625" bestFit="1" customWidth="1"/>
    <col min="15" max="17" width="9.1640625" bestFit="1" customWidth="1"/>
    <col min="18" max="18" width="7.1640625" bestFit="1" customWidth="1"/>
    <col min="19" max="20" width="9.1640625" bestFit="1" customWidth="1"/>
    <col min="21" max="22" width="8.1640625" bestFit="1" customWidth="1"/>
  </cols>
  <sheetData>
    <row r="1" spans="1:22" ht="50.25" customHeight="1" x14ac:dyDescent="0.25">
      <c r="A1" s="1"/>
      <c r="B1" s="2"/>
      <c r="C1" s="4"/>
      <c r="D1" s="37" t="s">
        <v>17</v>
      </c>
      <c r="E1" s="37"/>
    </row>
    <row r="2" spans="1:22" ht="36.75" customHeight="1" x14ac:dyDescent="0.2">
      <c r="A2" s="44" t="s">
        <v>44</v>
      </c>
      <c r="B2" s="44"/>
      <c r="C2" s="44"/>
      <c r="D2" s="44"/>
      <c r="E2" s="44"/>
    </row>
    <row r="3" spans="1:22" ht="23.25" customHeight="1" x14ac:dyDescent="0.2">
      <c r="A3" s="45" t="s">
        <v>0</v>
      </c>
      <c r="B3" s="45"/>
      <c r="C3" s="45"/>
      <c r="D3" s="46" t="s">
        <v>11</v>
      </c>
      <c r="E3" s="46"/>
    </row>
    <row r="4" spans="1:22" ht="29.25" customHeight="1" x14ac:dyDescent="0.2">
      <c r="A4" s="45" t="s">
        <v>1</v>
      </c>
      <c r="B4" s="45"/>
      <c r="C4" s="45"/>
      <c r="D4" s="46" t="s">
        <v>20</v>
      </c>
      <c r="E4" s="46"/>
    </row>
    <row r="5" spans="1:22" ht="27.75" customHeight="1" x14ac:dyDescent="0.2">
      <c r="A5" s="47" t="s">
        <v>2</v>
      </c>
      <c r="B5" s="47" t="s">
        <v>3</v>
      </c>
      <c r="C5" s="47"/>
      <c r="D5" s="47"/>
      <c r="E5" s="47" t="s">
        <v>4</v>
      </c>
    </row>
    <row r="6" spans="1:22" ht="31.5" x14ac:dyDescent="0.2">
      <c r="A6" s="47"/>
      <c r="B6" s="15" t="s">
        <v>5</v>
      </c>
      <c r="C6" s="15" t="s">
        <v>6</v>
      </c>
      <c r="D6" s="15" t="s">
        <v>7</v>
      </c>
      <c r="E6" s="47"/>
    </row>
    <row r="7" spans="1:22" ht="15.75" x14ac:dyDescent="0.2">
      <c r="A7" s="48" t="s">
        <v>8</v>
      </c>
      <c r="B7" s="48"/>
      <c r="C7" s="48"/>
      <c r="D7" s="48"/>
      <c r="E7" s="48"/>
    </row>
    <row r="8" spans="1:22" ht="15.75" x14ac:dyDescent="0.25">
      <c r="A8" s="15" t="s">
        <v>14</v>
      </c>
      <c r="B8" s="16">
        <f>SUM(G8:M8)</f>
        <v>23709</v>
      </c>
      <c r="C8" s="16">
        <v>3.6047799999999999</v>
      </c>
      <c r="D8" s="17">
        <f>SUM(O8:V8)</f>
        <v>102558.88</v>
      </c>
      <c r="E8" s="18">
        <f>'10.2023'!D8</f>
        <v>103101.15</v>
      </c>
      <c r="G8" s="29">
        <v>7820</v>
      </c>
      <c r="H8" s="29"/>
      <c r="I8" s="29"/>
      <c r="J8" s="29"/>
      <c r="K8" s="29"/>
      <c r="L8" s="29">
        <v>6653</v>
      </c>
      <c r="M8" s="29">
        <v>9236</v>
      </c>
      <c r="N8" s="29"/>
      <c r="O8" s="30">
        <v>33827.26</v>
      </c>
      <c r="P8" s="29"/>
      <c r="Q8" s="29"/>
      <c r="R8" s="29"/>
      <c r="S8" s="29"/>
      <c r="T8" s="29">
        <v>28779.119999999999</v>
      </c>
      <c r="U8" s="29">
        <v>39952.5</v>
      </c>
      <c r="V8" s="29"/>
    </row>
    <row r="9" spans="1:22" ht="15.75" x14ac:dyDescent="0.25">
      <c r="A9" s="15" t="s">
        <v>15</v>
      </c>
      <c r="B9" s="16">
        <f t="shared" ref="B9:B10" si="0">SUM(G9:M9)</f>
        <v>21441</v>
      </c>
      <c r="C9" s="16">
        <f>C8</f>
        <v>3.6047799999999999</v>
      </c>
      <c r="D9" s="17">
        <f t="shared" ref="D9:D10" si="1">SUM(O9:V9)</f>
        <v>92748.09</v>
      </c>
      <c r="E9" s="18">
        <f>'10.2023'!D9</f>
        <v>87489.81</v>
      </c>
      <c r="G9" s="29"/>
      <c r="H9" s="29"/>
      <c r="I9" s="29">
        <v>1331</v>
      </c>
      <c r="J9" s="29"/>
      <c r="K9" s="29">
        <v>942</v>
      </c>
      <c r="L9" s="29"/>
      <c r="M9" s="29">
        <v>19168</v>
      </c>
      <c r="N9" s="29"/>
      <c r="O9" s="30"/>
      <c r="P9" s="29"/>
      <c r="Q9" s="29">
        <v>5757.55</v>
      </c>
      <c r="R9" s="29"/>
      <c r="S9" s="29">
        <v>4074.84</v>
      </c>
      <c r="T9" s="29"/>
      <c r="U9" s="29">
        <v>82915.7</v>
      </c>
      <c r="V9" s="29"/>
    </row>
    <row r="10" spans="1:22" ht="15.75" x14ac:dyDescent="0.25">
      <c r="A10" s="15" t="s">
        <v>16</v>
      </c>
      <c r="B10" s="16">
        <f t="shared" si="0"/>
        <v>20286</v>
      </c>
      <c r="C10" s="16">
        <f>C9</f>
        <v>3.6047799999999999</v>
      </c>
      <c r="D10" s="17">
        <f t="shared" si="1"/>
        <v>110219.77000000002</v>
      </c>
      <c r="E10" s="18">
        <f>'10.2023'!D10</f>
        <v>135669.5</v>
      </c>
      <c r="G10" s="29"/>
      <c r="H10" s="29">
        <v>3029</v>
      </c>
      <c r="I10" s="29"/>
      <c r="J10" s="29">
        <v>9488</v>
      </c>
      <c r="K10" s="29"/>
      <c r="L10" s="29"/>
      <c r="M10" s="29">
        <v>7769</v>
      </c>
      <c r="N10" s="29">
        <v>5194</v>
      </c>
      <c r="O10" s="30"/>
      <c r="P10" s="29">
        <v>13102.66</v>
      </c>
      <c r="Q10" s="29"/>
      <c r="R10" s="29">
        <v>41042.58</v>
      </c>
      <c r="S10" s="29"/>
      <c r="T10" s="29"/>
      <c r="U10" s="29">
        <v>33606.65</v>
      </c>
      <c r="V10" s="29">
        <v>22467.88</v>
      </c>
    </row>
    <row r="11" spans="1:22" ht="15.75" x14ac:dyDescent="0.2">
      <c r="A11" s="20" t="s">
        <v>9</v>
      </c>
      <c r="B11" s="15">
        <f>SUM(B8:B10)</f>
        <v>65436</v>
      </c>
      <c r="C11" s="15"/>
      <c r="D11" s="19">
        <f>SUM(D8:D10)</f>
        <v>305526.74</v>
      </c>
      <c r="E11" s="18">
        <f>'10.2023'!D11</f>
        <v>326260.45999999996</v>
      </c>
    </row>
    <row r="12" spans="1:22" ht="15" x14ac:dyDescent="0.25">
      <c r="A12" s="21"/>
      <c r="B12" s="22"/>
      <c r="C12" s="22"/>
      <c r="D12" s="22"/>
      <c r="E12" s="22"/>
    </row>
    <row r="13" spans="1:22" ht="15" x14ac:dyDescent="0.2">
      <c r="A13" s="42"/>
      <c r="B13" s="42"/>
      <c r="C13" s="42"/>
      <c r="D13" s="42"/>
      <c r="E13" s="42"/>
    </row>
    <row r="14" spans="1:22" ht="15" x14ac:dyDescent="0.25">
      <c r="A14" s="36" t="str">
        <f>'09.2022'!A14:E14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22" ht="15" x14ac:dyDescent="0.25">
      <c r="A15" s="6"/>
      <c r="B15" s="2" t="s">
        <v>10</v>
      </c>
      <c r="C15" s="2"/>
      <c r="D15" s="2"/>
      <c r="E15" s="2"/>
    </row>
    <row r="16" spans="1:22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45</v>
      </c>
      <c r="C17" s="11"/>
      <c r="D17" s="11"/>
      <c r="E17" s="2"/>
    </row>
    <row r="23" spans="1:5" x14ac:dyDescent="0.2">
      <c r="E23" s="31">
        <f>D11+'10.2023'!D11+'09.2022'!D11+'08.2022'!D11+'07.2022'!D11+'06.2023'!D11+'05.2023'!D11+'04.2023'!D11+'03.2023'!D11+'02.2023'!D11+'01.2023'!D12</f>
        <v>3672884.0562439999</v>
      </c>
    </row>
    <row r="24" spans="1:5" x14ac:dyDescent="0.2">
      <c r="E24" s="31">
        <f>D11+'10.2023'!D11+'09.2022'!D11+'08.2022'!D11+'07.2022'!D11+'06.2023'!D11+'05.2023'!D11+'04.2023'!D11+'03.2023'!D11+'02.2023'!D11+'01.2023'!D12</f>
        <v>3672884.0562439999</v>
      </c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3629-8298-4233-A9F7-1BEB9B9B1674}">
  <sheetPr>
    <pageSetUpPr fitToPage="1"/>
  </sheetPr>
  <dimension ref="A1:X24"/>
  <sheetViews>
    <sheetView view="pageBreakPreview" zoomScale="115" zoomScaleNormal="100" zoomScaleSheetLayoutView="115" workbookViewId="0">
      <selection activeCell="E22" sqref="E22:E23"/>
    </sheetView>
  </sheetViews>
  <sheetFormatPr defaultRowHeight="11.25" x14ac:dyDescent="0.2"/>
  <cols>
    <col min="1" max="1" width="22.6640625" customWidth="1"/>
    <col min="2" max="2" width="17.33203125" customWidth="1"/>
    <col min="3" max="3" width="15" customWidth="1"/>
    <col min="4" max="4" width="22.33203125" customWidth="1"/>
    <col min="5" max="5" width="54.1640625" customWidth="1"/>
    <col min="7" max="7" width="5.6640625" bestFit="1" customWidth="1"/>
    <col min="8" max="8" width="6.1640625" bestFit="1" customWidth="1"/>
    <col min="9" max="12" width="5.1640625" bestFit="1" customWidth="1"/>
    <col min="13" max="13" width="6.1640625" bestFit="1" customWidth="1"/>
    <col min="14" max="14" width="5.1640625" bestFit="1" customWidth="1"/>
    <col min="15" max="15" width="5.1640625" customWidth="1"/>
    <col min="16" max="18" width="9.1640625" bestFit="1" customWidth="1"/>
    <col min="19" max="19" width="7.1640625" bestFit="1" customWidth="1"/>
    <col min="20" max="21" width="9.1640625" bestFit="1" customWidth="1"/>
    <col min="22" max="23" width="8.1640625" bestFit="1" customWidth="1"/>
  </cols>
  <sheetData>
    <row r="1" spans="1:24" ht="50.25" customHeight="1" x14ac:dyDescent="0.25">
      <c r="A1" s="1"/>
      <c r="B1" s="2"/>
      <c r="C1" s="4"/>
      <c r="D1" s="37" t="s">
        <v>17</v>
      </c>
      <c r="E1" s="37"/>
    </row>
    <row r="2" spans="1:24" ht="36.75" customHeight="1" x14ac:dyDescent="0.2">
      <c r="A2" s="44" t="s">
        <v>46</v>
      </c>
      <c r="B2" s="44"/>
      <c r="C2" s="44"/>
      <c r="D2" s="44"/>
      <c r="E2" s="44"/>
    </row>
    <row r="3" spans="1:24" ht="23.25" customHeight="1" x14ac:dyDescent="0.2">
      <c r="A3" s="45" t="s">
        <v>0</v>
      </c>
      <c r="B3" s="45"/>
      <c r="C3" s="45"/>
      <c r="D3" s="46" t="s">
        <v>11</v>
      </c>
      <c r="E3" s="46"/>
    </row>
    <row r="4" spans="1:24" ht="29.25" customHeight="1" x14ac:dyDescent="0.2">
      <c r="A4" s="45" t="s">
        <v>1</v>
      </c>
      <c r="B4" s="45"/>
      <c r="C4" s="45"/>
      <c r="D4" s="46" t="s">
        <v>20</v>
      </c>
      <c r="E4" s="46"/>
    </row>
    <row r="5" spans="1:24" ht="27.75" customHeight="1" x14ac:dyDescent="0.2">
      <c r="A5" s="47" t="s">
        <v>2</v>
      </c>
      <c r="B5" s="47" t="s">
        <v>3</v>
      </c>
      <c r="C5" s="47"/>
      <c r="D5" s="47"/>
      <c r="E5" s="47" t="s">
        <v>4</v>
      </c>
    </row>
    <row r="6" spans="1:24" ht="31.5" x14ac:dyDescent="0.2">
      <c r="A6" s="47"/>
      <c r="B6" s="15" t="s">
        <v>5</v>
      </c>
      <c r="C6" s="15" t="s">
        <v>6</v>
      </c>
      <c r="D6" s="15" t="s">
        <v>7</v>
      </c>
      <c r="E6" s="47"/>
    </row>
    <row r="7" spans="1:24" ht="15.75" x14ac:dyDescent="0.2">
      <c r="A7" s="48" t="s">
        <v>8</v>
      </c>
      <c r="B7" s="48"/>
      <c r="C7" s="48"/>
      <c r="D7" s="48"/>
      <c r="E7" s="48"/>
    </row>
    <row r="8" spans="1:24" ht="15.75" x14ac:dyDescent="0.25">
      <c r="A8" s="15" t="s">
        <v>14</v>
      </c>
      <c r="B8" s="35">
        <f t="shared" ref="B8:B9" si="0">SUM(G8:O8)</f>
        <v>10811</v>
      </c>
      <c r="C8" s="16">
        <v>3.4014000000000002</v>
      </c>
      <c r="D8" s="17">
        <f t="shared" ref="D8:D9" si="1">SUM(P8:X8)</f>
        <v>44127.05</v>
      </c>
      <c r="E8" s="18">
        <f>'11.2023'!D8</f>
        <v>102558.88</v>
      </c>
      <c r="G8" s="32"/>
      <c r="H8" s="29"/>
      <c r="I8" s="29"/>
      <c r="J8" s="29"/>
      <c r="K8" s="29"/>
      <c r="L8" s="29">
        <v>1311</v>
      </c>
      <c r="M8" s="29">
        <v>9500</v>
      </c>
      <c r="N8" s="29"/>
      <c r="O8" s="29"/>
      <c r="P8" s="33"/>
      <c r="Q8" s="29"/>
      <c r="R8" s="29"/>
      <c r="S8" s="29"/>
      <c r="T8" s="29"/>
      <c r="U8" s="29">
        <v>5351.09</v>
      </c>
      <c r="V8" s="29">
        <v>38775.96</v>
      </c>
      <c r="W8" s="29"/>
    </row>
    <row r="9" spans="1:24" ht="15.75" x14ac:dyDescent="0.25">
      <c r="A9" s="15" t="s">
        <v>15</v>
      </c>
      <c r="B9" s="35">
        <f t="shared" si="0"/>
        <v>6535</v>
      </c>
      <c r="C9" s="16">
        <f>C8</f>
        <v>3.4014000000000002</v>
      </c>
      <c r="D9" s="17">
        <f t="shared" si="1"/>
        <v>26673.78</v>
      </c>
      <c r="E9" s="18">
        <f>'11.2023'!D9</f>
        <v>92748.09</v>
      </c>
      <c r="G9" s="29"/>
      <c r="H9" s="29"/>
      <c r="I9" s="29"/>
      <c r="J9" s="29">
        <v>350</v>
      </c>
      <c r="K9" s="29"/>
      <c r="L9" s="29"/>
      <c r="M9" s="29">
        <v>6185</v>
      </c>
      <c r="N9" s="29"/>
      <c r="O9" s="29"/>
      <c r="P9" s="30"/>
      <c r="Q9" s="29"/>
      <c r="R9" s="29"/>
      <c r="S9" s="29">
        <v>1428.59</v>
      </c>
      <c r="T9" s="29"/>
      <c r="U9" s="29"/>
      <c r="V9" s="29">
        <v>25245.19</v>
      </c>
      <c r="W9" s="29"/>
    </row>
    <row r="10" spans="1:24" ht="15.75" x14ac:dyDescent="0.25">
      <c r="A10" s="15" t="s">
        <v>16</v>
      </c>
      <c r="B10" s="35">
        <f>SUM(G10:O10)</f>
        <v>53072</v>
      </c>
      <c r="C10" s="16">
        <f>C9</f>
        <v>3.4014000000000002</v>
      </c>
      <c r="D10" s="17">
        <f>SUM(P10:X10)</f>
        <v>216622.93</v>
      </c>
      <c r="E10" s="18">
        <f>'11.2023'!D10</f>
        <v>110219.77000000002</v>
      </c>
      <c r="G10" s="32">
        <v>5758</v>
      </c>
      <c r="H10" s="29">
        <v>5179</v>
      </c>
      <c r="I10" s="29">
        <v>9783</v>
      </c>
      <c r="J10" s="29"/>
      <c r="K10" s="29">
        <v>3132</v>
      </c>
      <c r="L10" s="29"/>
      <c r="M10" s="29">
        <v>21386</v>
      </c>
      <c r="N10" s="29">
        <v>6887</v>
      </c>
      <c r="O10" s="29">
        <v>947</v>
      </c>
      <c r="P10" s="33">
        <v>23502.31</v>
      </c>
      <c r="Q10" s="29">
        <v>21139.02</v>
      </c>
      <c r="R10" s="29">
        <v>39931.08</v>
      </c>
      <c r="S10" s="29"/>
      <c r="T10" s="29">
        <v>12783.82</v>
      </c>
      <c r="U10" s="29"/>
      <c r="V10" s="29">
        <v>87290.81</v>
      </c>
      <c r="W10" s="29">
        <v>28110.53</v>
      </c>
      <c r="X10" s="34">
        <v>3865.36</v>
      </c>
    </row>
    <row r="11" spans="1:24" ht="15.75" x14ac:dyDescent="0.2">
      <c r="A11" s="20" t="s">
        <v>9</v>
      </c>
      <c r="B11" s="15">
        <f>SUM(B8:B10)</f>
        <v>70418</v>
      </c>
      <c r="C11" s="15"/>
      <c r="D11" s="19">
        <f>SUM(D8:D10)</f>
        <v>287423.76</v>
      </c>
      <c r="E11" s="18">
        <f>'11.2023'!D11</f>
        <v>305526.74</v>
      </c>
    </row>
    <row r="12" spans="1:24" ht="15" x14ac:dyDescent="0.25">
      <c r="A12" s="21"/>
      <c r="B12" s="22"/>
      <c r="C12" s="22"/>
      <c r="D12" s="22"/>
      <c r="E12" s="22"/>
    </row>
    <row r="13" spans="1:24" ht="15" x14ac:dyDescent="0.2">
      <c r="A13" s="42"/>
      <c r="B13" s="42"/>
      <c r="C13" s="42"/>
      <c r="D13" s="42"/>
      <c r="E13" s="42"/>
    </row>
    <row r="14" spans="1:24" ht="15" x14ac:dyDescent="0.25">
      <c r="A14" s="36" t="str">
        <f>'09.2022'!A14:E14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24" ht="15" x14ac:dyDescent="0.25">
      <c r="A15" s="6"/>
      <c r="B15" s="2" t="s">
        <v>10</v>
      </c>
      <c r="C15" s="2"/>
      <c r="D15" s="2"/>
      <c r="E15" s="2"/>
    </row>
    <row r="16" spans="1:24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47</v>
      </c>
      <c r="C17" s="11"/>
      <c r="D17" s="11"/>
      <c r="E17" s="2"/>
    </row>
    <row r="23" spans="1:5" x14ac:dyDescent="0.2">
      <c r="E23" s="31">
        <f>D11+'10.2023'!D11+'09.2022'!D11+'08.2022'!D11+'07.2022'!D11+'06.2023'!D11+'05.2023'!D11+'04.2023'!D11+'03.2023'!D11+'02.2023'!D11+'01.2023'!D12</f>
        <v>3654781.0762440003</v>
      </c>
    </row>
    <row r="24" spans="1:5" x14ac:dyDescent="0.2">
      <c r="E24" s="31">
        <f>D11+'10.2023'!D11+'09.2022'!D11+'08.2022'!D11+'07.2022'!D11+'06.2023'!D11+'05.2023'!D11+'04.2023'!D11+'03.2023'!D11+'02.2023'!D11+'01.2023'!D12</f>
        <v>3654781.0762440003</v>
      </c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8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240C-6F70-4793-93C2-53F6BBF92357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zoomScale="84" zoomScaleNormal="84" workbookViewId="0">
      <selection activeCell="F16" sqref="F16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0.832031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37" t="s">
        <v>23</v>
      </c>
      <c r="E2" s="37"/>
    </row>
    <row r="3" spans="1:9" ht="51" customHeight="1" x14ac:dyDescent="0.25">
      <c r="A3" s="38" t="s">
        <v>22</v>
      </c>
      <c r="B3" s="38"/>
      <c r="C3" s="38"/>
      <c r="D3" s="38"/>
      <c r="E3" s="38"/>
      <c r="F3" s="5"/>
      <c r="G3" s="5"/>
      <c r="H3" s="5"/>
      <c r="I3" s="5"/>
    </row>
    <row r="4" spans="1:9" ht="28.35" customHeight="1" x14ac:dyDescent="0.25">
      <c r="A4" s="39" t="s">
        <v>0</v>
      </c>
      <c r="B4" s="39"/>
      <c r="C4" s="39"/>
      <c r="D4" s="40" t="s">
        <v>11</v>
      </c>
      <c r="E4" s="40"/>
      <c r="F4" s="5"/>
      <c r="G4" s="5"/>
      <c r="H4" s="5"/>
      <c r="I4" s="5"/>
    </row>
    <row r="5" spans="1:9" ht="35.25" customHeight="1" x14ac:dyDescent="0.25">
      <c r="A5" s="39" t="s">
        <v>1</v>
      </c>
      <c r="B5" s="39"/>
      <c r="C5" s="39"/>
      <c r="D5" s="40" t="s">
        <v>20</v>
      </c>
      <c r="E5" s="40"/>
      <c r="F5" s="5"/>
      <c r="G5" s="5"/>
      <c r="H5" s="5"/>
      <c r="I5" s="5"/>
    </row>
    <row r="6" spans="1:9" s="3" customFormat="1" ht="23.25" customHeight="1" x14ac:dyDescent="0.2">
      <c r="A6" s="43" t="s">
        <v>2</v>
      </c>
      <c r="B6" s="43" t="s">
        <v>3</v>
      </c>
      <c r="C6" s="43"/>
      <c r="D6" s="43"/>
      <c r="E6" s="43" t="s">
        <v>4</v>
      </c>
    </row>
    <row r="7" spans="1:9" s="3" customFormat="1" ht="30.4" customHeight="1" x14ac:dyDescent="0.2">
      <c r="A7" s="43"/>
      <c r="B7" s="7" t="s">
        <v>5</v>
      </c>
      <c r="C7" s="7" t="s">
        <v>6</v>
      </c>
      <c r="D7" s="7" t="s">
        <v>7</v>
      </c>
      <c r="E7" s="43"/>
    </row>
    <row r="8" spans="1:9" s="3" customFormat="1" ht="30.75" customHeight="1" x14ac:dyDescent="0.2">
      <c r="A8" s="41" t="s">
        <v>8</v>
      </c>
      <c r="B8" s="41"/>
      <c r="C8" s="41"/>
      <c r="D8" s="41"/>
      <c r="E8" s="41"/>
    </row>
    <row r="9" spans="1:9" s="3" customFormat="1" ht="48" customHeight="1" x14ac:dyDescent="0.2">
      <c r="A9" s="7" t="s">
        <v>14</v>
      </c>
      <c r="B9" s="8">
        <v>30045</v>
      </c>
      <c r="C9" s="8">
        <v>3.67882</v>
      </c>
      <c r="D9" s="9">
        <v>132636.17628000001</v>
      </c>
      <c r="E9" s="7"/>
    </row>
    <row r="10" spans="1:9" s="3" customFormat="1" ht="42.75" customHeight="1" x14ac:dyDescent="0.2">
      <c r="A10" s="7" t="s">
        <v>15</v>
      </c>
      <c r="B10" s="8">
        <v>18870</v>
      </c>
      <c r="C10" s="8">
        <v>3.67882</v>
      </c>
      <c r="D10" s="9">
        <v>83303</v>
      </c>
      <c r="E10" s="7"/>
    </row>
    <row r="11" spans="1:9" s="3" customFormat="1" ht="45.75" customHeight="1" x14ac:dyDescent="0.2">
      <c r="A11" s="7" t="s">
        <v>16</v>
      </c>
      <c r="B11" s="23">
        <v>31723</v>
      </c>
      <c r="C11" s="8">
        <v>3.67882</v>
      </c>
      <c r="D11" s="9">
        <v>140044</v>
      </c>
      <c r="E11" s="7"/>
    </row>
    <row r="12" spans="1:9" ht="51" customHeight="1" x14ac:dyDescent="0.25">
      <c r="A12" s="10" t="s">
        <v>9</v>
      </c>
      <c r="B12" s="7">
        <f>SUM(B9:B11)</f>
        <v>80638</v>
      </c>
      <c r="C12" s="7"/>
      <c r="D12" s="9">
        <f>SUM(D9:D11)</f>
        <v>355983.17628000001</v>
      </c>
      <c r="E12" s="9"/>
    </row>
    <row r="14" spans="1:9" ht="13.9" customHeight="1" x14ac:dyDescent="0.25">
      <c r="A14" s="42"/>
      <c r="B14" s="42"/>
      <c r="C14" s="42"/>
      <c r="D14" s="42"/>
      <c r="E14" s="42"/>
    </row>
    <row r="15" spans="1:9" ht="14.25" customHeight="1" x14ac:dyDescent="0.25">
      <c r="A15" s="36" t="s">
        <v>13</v>
      </c>
      <c r="B15" s="36"/>
      <c r="C15" s="36"/>
      <c r="D15" s="36"/>
      <c r="E15" s="36"/>
    </row>
    <row r="16" spans="1:9" ht="14.25" customHeight="1" x14ac:dyDescent="0.25">
      <c r="A16" s="6"/>
      <c r="B16" s="2" t="s">
        <v>10</v>
      </c>
    </row>
    <row r="18" spans="2:4" x14ac:dyDescent="0.25">
      <c r="B18" s="12" t="s">
        <v>21</v>
      </c>
      <c r="C18" s="11"/>
      <c r="D18" s="11"/>
    </row>
  </sheetData>
  <mergeCells count="12">
    <mergeCell ref="A15:E15"/>
    <mergeCell ref="D2:E2"/>
    <mergeCell ref="A3:E3"/>
    <mergeCell ref="A4:C4"/>
    <mergeCell ref="D4:E4"/>
    <mergeCell ref="A8:E8"/>
    <mergeCell ref="A14:E14"/>
    <mergeCell ref="A5:C5"/>
    <mergeCell ref="D5:E5"/>
    <mergeCell ref="A6:A7"/>
    <mergeCell ref="B6:D6"/>
    <mergeCell ref="E6:E7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AB43-97AD-4694-88AE-51F82D3698E2}">
  <sheetPr>
    <pageSetUpPr fitToPage="1"/>
  </sheetPr>
  <dimension ref="A1:E18"/>
  <sheetViews>
    <sheetView workbookViewId="0">
      <selection activeCell="D11" sqref="D11"/>
    </sheetView>
  </sheetViews>
  <sheetFormatPr defaultRowHeight="11.25" x14ac:dyDescent="0.2"/>
  <cols>
    <col min="1" max="1" width="28.5" customWidth="1"/>
    <col min="2" max="2" width="22" customWidth="1"/>
    <col min="3" max="3" width="18.6640625" customWidth="1"/>
    <col min="4" max="4" width="24.83203125" customWidth="1"/>
    <col min="5" max="5" width="20.33203125" customWidth="1"/>
  </cols>
  <sheetData>
    <row r="1" spans="1:5" ht="53.25" customHeight="1" x14ac:dyDescent="0.25">
      <c r="A1" s="1"/>
      <c r="B1" s="2"/>
      <c r="C1" s="4"/>
      <c r="D1" s="37" t="s">
        <v>25</v>
      </c>
      <c r="E1" s="37"/>
    </row>
    <row r="2" spans="1:5" ht="57" customHeight="1" x14ac:dyDescent="0.2">
      <c r="A2" s="38" t="s">
        <v>27</v>
      </c>
      <c r="B2" s="38"/>
      <c r="C2" s="38"/>
      <c r="D2" s="38"/>
      <c r="E2" s="38"/>
    </row>
    <row r="3" spans="1:5" ht="15.75" x14ac:dyDescent="0.2">
      <c r="A3" s="39" t="s">
        <v>0</v>
      </c>
      <c r="B3" s="39"/>
      <c r="C3" s="39"/>
      <c r="D3" s="40" t="s">
        <v>11</v>
      </c>
      <c r="E3" s="40"/>
    </row>
    <row r="4" spans="1:5" ht="34.5" customHeight="1" x14ac:dyDescent="0.2">
      <c r="A4" s="39" t="s">
        <v>1</v>
      </c>
      <c r="B4" s="39"/>
      <c r="C4" s="39"/>
      <c r="D4" s="40" t="s">
        <v>20</v>
      </c>
      <c r="E4" s="40"/>
    </row>
    <row r="5" spans="1:5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5" ht="31.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5" ht="15.75" x14ac:dyDescent="0.2">
      <c r="A7" s="41" t="s">
        <v>8</v>
      </c>
      <c r="B7" s="41"/>
      <c r="C7" s="41"/>
      <c r="D7" s="41"/>
      <c r="E7" s="41"/>
    </row>
    <row r="8" spans="1:5" ht="37.5" customHeight="1" x14ac:dyDescent="0.2">
      <c r="A8" s="7" t="s">
        <v>14</v>
      </c>
      <c r="B8" s="8">
        <v>31137</v>
      </c>
      <c r="C8" s="8">
        <v>4.0237699999999998</v>
      </c>
      <c r="D8" s="9">
        <v>150345.75178799999</v>
      </c>
      <c r="E8" s="13">
        <v>132636.17628000001</v>
      </c>
    </row>
    <row r="9" spans="1:5" ht="51" customHeight="1" x14ac:dyDescent="0.2">
      <c r="A9" s="7" t="s">
        <v>15</v>
      </c>
      <c r="B9" s="8">
        <v>18659</v>
      </c>
      <c r="C9" s="8">
        <v>4.0237699999999998</v>
      </c>
      <c r="D9" s="9">
        <v>90095.429316000009</v>
      </c>
      <c r="E9" s="13">
        <v>83303</v>
      </c>
    </row>
    <row r="10" spans="1:5" ht="35.25" customHeight="1" x14ac:dyDescent="0.2">
      <c r="A10" s="7" t="s">
        <v>16</v>
      </c>
      <c r="B10" s="8">
        <v>27222</v>
      </c>
      <c r="C10" s="8">
        <v>4.0237699999999998</v>
      </c>
      <c r="D10" s="9">
        <v>131442.08032799998</v>
      </c>
      <c r="E10" s="13">
        <v>140044</v>
      </c>
    </row>
    <row r="11" spans="1:5" ht="31.5" customHeight="1" x14ac:dyDescent="0.2">
      <c r="A11" s="10" t="s">
        <v>9</v>
      </c>
      <c r="B11" s="7">
        <f>SUM(B8:B10)</f>
        <v>77018</v>
      </c>
      <c r="C11" s="7"/>
      <c r="D11" s="9">
        <f>SUM(D8:D10)</f>
        <v>371883.26143199997</v>
      </c>
      <c r="E11" s="9">
        <f>E8+E9+E10</f>
        <v>355983.17628000001</v>
      </c>
    </row>
    <row r="12" spans="1:5" ht="15" x14ac:dyDescent="0.25">
      <c r="A12" s="1"/>
      <c r="B12" s="2"/>
      <c r="C12" s="2"/>
      <c r="D12" s="2"/>
      <c r="E12" s="2"/>
    </row>
    <row r="13" spans="1:5" ht="15" x14ac:dyDescent="0.2">
      <c r="A13" s="42"/>
      <c r="B13" s="42"/>
      <c r="C13" s="42"/>
      <c r="D13" s="42"/>
      <c r="E13" s="42"/>
    </row>
    <row r="14" spans="1:5" ht="15" x14ac:dyDescent="0.25">
      <c r="A14" s="36" t="s">
        <v>26</v>
      </c>
      <c r="B14" s="36"/>
      <c r="C14" s="36"/>
      <c r="D14" s="36"/>
      <c r="E14" s="36"/>
    </row>
    <row r="15" spans="1:5" ht="15" x14ac:dyDescent="0.25">
      <c r="A15" s="6"/>
      <c r="B15" s="2" t="s">
        <v>10</v>
      </c>
      <c r="C15" s="2"/>
      <c r="D15" s="2"/>
      <c r="E15" s="2"/>
    </row>
    <row r="16" spans="1:5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24</v>
      </c>
      <c r="C17" s="11"/>
      <c r="D17" s="11"/>
      <c r="E17" s="2"/>
    </row>
    <row r="18" spans="1:5" ht="15" x14ac:dyDescent="0.25">
      <c r="A18" s="1"/>
      <c r="B18" s="2"/>
      <c r="C18" s="2"/>
      <c r="D18" s="2"/>
      <c r="E18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2D58-8265-4C71-BD4E-8BCB90E57F65}">
  <sheetPr>
    <pageSetUpPr fitToPage="1"/>
  </sheetPr>
  <dimension ref="A1:E18"/>
  <sheetViews>
    <sheetView workbookViewId="0">
      <selection activeCell="D11" sqref="D11"/>
    </sheetView>
  </sheetViews>
  <sheetFormatPr defaultRowHeight="11.25" x14ac:dyDescent="0.2"/>
  <cols>
    <col min="1" max="1" width="27.5" customWidth="1"/>
    <col min="2" max="2" width="18.5" customWidth="1"/>
    <col min="3" max="3" width="17.6640625" customWidth="1"/>
    <col min="4" max="4" width="28.1640625" customWidth="1"/>
    <col min="5" max="5" width="35.1640625" customWidth="1"/>
  </cols>
  <sheetData>
    <row r="1" spans="1:5" ht="47.25" customHeight="1" x14ac:dyDescent="0.25">
      <c r="A1" s="1"/>
      <c r="B1" s="2"/>
      <c r="C1" s="4"/>
      <c r="D1" s="37" t="s">
        <v>25</v>
      </c>
      <c r="E1" s="37"/>
    </row>
    <row r="2" spans="1:5" ht="57.75" customHeight="1" x14ac:dyDescent="0.2">
      <c r="A2" s="38" t="s">
        <v>28</v>
      </c>
      <c r="B2" s="38"/>
      <c r="C2" s="38"/>
      <c r="D2" s="38"/>
      <c r="E2" s="38"/>
    </row>
    <row r="3" spans="1:5" ht="30" customHeight="1" x14ac:dyDescent="0.2">
      <c r="A3" s="39" t="s">
        <v>0</v>
      </c>
      <c r="B3" s="39"/>
      <c r="C3" s="39"/>
      <c r="D3" s="40" t="s">
        <v>11</v>
      </c>
      <c r="E3" s="40"/>
    </row>
    <row r="4" spans="1:5" ht="35.25" customHeight="1" x14ac:dyDescent="0.2">
      <c r="A4" s="39" t="s">
        <v>1</v>
      </c>
      <c r="B4" s="39"/>
      <c r="C4" s="39"/>
      <c r="D4" s="40" t="s">
        <v>20</v>
      </c>
      <c r="E4" s="40"/>
    </row>
    <row r="5" spans="1:5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5" ht="31.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5" ht="15.75" x14ac:dyDescent="0.2">
      <c r="A7" s="41" t="s">
        <v>8</v>
      </c>
      <c r="B7" s="41"/>
      <c r="C7" s="41"/>
      <c r="D7" s="41"/>
      <c r="E7" s="41"/>
    </row>
    <row r="8" spans="1:5" ht="15.75" x14ac:dyDescent="0.2">
      <c r="A8" s="7" t="s">
        <v>14</v>
      </c>
      <c r="B8" s="8">
        <v>31020</v>
      </c>
      <c r="C8" s="8">
        <v>3.7204799999999998</v>
      </c>
      <c r="D8" s="9">
        <v>138491.14752</v>
      </c>
      <c r="E8" s="13">
        <f>'02.2023'!D8</f>
        <v>150345.75178799999</v>
      </c>
    </row>
    <row r="9" spans="1:5" ht="15.75" x14ac:dyDescent="0.2">
      <c r="A9" s="7" t="s">
        <v>15</v>
      </c>
      <c r="B9" s="8">
        <v>18887</v>
      </c>
      <c r="C9" s="8">
        <v>3.7204799999999998</v>
      </c>
      <c r="D9" s="9">
        <v>84322.446911999985</v>
      </c>
      <c r="E9" s="13">
        <f>'02.2023'!D9</f>
        <v>90095.429316000009</v>
      </c>
    </row>
    <row r="10" spans="1:5" ht="15.75" x14ac:dyDescent="0.2">
      <c r="A10" s="7" t="s">
        <v>16</v>
      </c>
      <c r="B10" s="8">
        <v>27966</v>
      </c>
      <c r="C10" s="8">
        <v>3.7204799999999998</v>
      </c>
      <c r="D10" s="9">
        <v>124856.33241599999</v>
      </c>
      <c r="E10" s="13">
        <f>'02.2023'!D10</f>
        <v>131442.08032799998</v>
      </c>
    </row>
    <row r="11" spans="1:5" ht="29.25" customHeight="1" x14ac:dyDescent="0.2">
      <c r="A11" s="10" t="s">
        <v>9</v>
      </c>
      <c r="B11" s="7">
        <f>SUM(B8:B10)</f>
        <v>77873</v>
      </c>
      <c r="C11" s="7"/>
      <c r="D11" s="9">
        <f>SUM(D8:D10)</f>
        <v>347669.92684799997</v>
      </c>
      <c r="E11" s="13">
        <f>'02.2023'!D11</f>
        <v>371883.26143199997</v>
      </c>
    </row>
    <row r="12" spans="1:5" ht="15" x14ac:dyDescent="0.25">
      <c r="A12" s="1"/>
      <c r="B12" s="2"/>
      <c r="C12" s="2"/>
      <c r="D12" s="2"/>
      <c r="E12" s="2"/>
    </row>
    <row r="13" spans="1:5" ht="15" x14ac:dyDescent="0.2">
      <c r="A13" s="42"/>
      <c r="B13" s="42"/>
      <c r="C13" s="42"/>
      <c r="D13" s="42"/>
      <c r="E13" s="42"/>
    </row>
    <row r="14" spans="1:5" ht="15" x14ac:dyDescent="0.25">
      <c r="A14" s="36" t="s">
        <v>30</v>
      </c>
      <c r="B14" s="36"/>
      <c r="C14" s="36"/>
      <c r="D14" s="36"/>
      <c r="E14" s="36"/>
    </row>
    <row r="15" spans="1:5" ht="15" x14ac:dyDescent="0.25">
      <c r="A15" s="6"/>
      <c r="B15" s="2" t="s">
        <v>10</v>
      </c>
      <c r="C15" s="2"/>
      <c r="D15" s="2"/>
      <c r="E15" s="2"/>
    </row>
    <row r="16" spans="1:5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29</v>
      </c>
      <c r="C17" s="11"/>
      <c r="D17" s="11"/>
      <c r="E17" s="2"/>
    </row>
    <row r="18" spans="1:5" ht="15" x14ac:dyDescent="0.25">
      <c r="A18" s="1"/>
      <c r="B18" s="2"/>
      <c r="C18" s="2"/>
      <c r="D18" s="2"/>
      <c r="E18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349C-AE5E-49EC-A840-FF2DA950B306}">
  <sheetPr>
    <pageSetUpPr fitToPage="1"/>
  </sheetPr>
  <dimension ref="A1:E17"/>
  <sheetViews>
    <sheetView workbookViewId="0">
      <selection activeCell="D11" sqref="D11"/>
    </sheetView>
  </sheetViews>
  <sheetFormatPr defaultRowHeight="11.25" x14ac:dyDescent="0.2"/>
  <cols>
    <col min="1" max="1" width="26.33203125" customWidth="1"/>
    <col min="2" max="2" width="15.1640625" customWidth="1"/>
    <col min="3" max="3" width="17.1640625" customWidth="1"/>
    <col min="4" max="4" width="17.33203125" customWidth="1"/>
    <col min="5" max="5" width="62" customWidth="1"/>
  </cols>
  <sheetData>
    <row r="1" spans="1:5" ht="42" customHeight="1" x14ac:dyDescent="0.25">
      <c r="A1" s="1"/>
      <c r="B1" s="2"/>
      <c r="C1" s="4"/>
      <c r="D1" s="37" t="s">
        <v>25</v>
      </c>
      <c r="E1" s="37"/>
    </row>
    <row r="2" spans="1:5" ht="44.25" customHeight="1" x14ac:dyDescent="0.2">
      <c r="A2" s="38" t="s">
        <v>31</v>
      </c>
      <c r="B2" s="38"/>
      <c r="C2" s="38"/>
      <c r="D2" s="38"/>
      <c r="E2" s="38"/>
    </row>
    <row r="3" spans="1:5" ht="30.75" customHeight="1" x14ac:dyDescent="0.2">
      <c r="A3" s="39" t="s">
        <v>0</v>
      </c>
      <c r="B3" s="39"/>
      <c r="C3" s="39"/>
      <c r="D3" s="40" t="s">
        <v>11</v>
      </c>
      <c r="E3" s="40"/>
    </row>
    <row r="4" spans="1:5" ht="30.75" customHeight="1" x14ac:dyDescent="0.2">
      <c r="A4" s="39" t="s">
        <v>1</v>
      </c>
      <c r="B4" s="39"/>
      <c r="C4" s="39"/>
      <c r="D4" s="40" t="s">
        <v>20</v>
      </c>
      <c r="E4" s="40"/>
    </row>
    <row r="5" spans="1:5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5" ht="43.5" customHeight="1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5" ht="37.5" customHeight="1" x14ac:dyDescent="0.2">
      <c r="A7" s="41" t="s">
        <v>8</v>
      </c>
      <c r="B7" s="41"/>
      <c r="C7" s="41"/>
      <c r="D7" s="41"/>
      <c r="E7" s="41"/>
    </row>
    <row r="8" spans="1:5" ht="33.75" customHeight="1" x14ac:dyDescent="0.2">
      <c r="A8" s="7" t="s">
        <v>14</v>
      </c>
      <c r="B8" s="8">
        <v>25443</v>
      </c>
      <c r="C8" s="8">
        <v>3.56521</v>
      </c>
      <c r="D8" s="9">
        <v>108851.57</v>
      </c>
      <c r="E8" s="13">
        <f>'03.2023'!D8</f>
        <v>138491.14752</v>
      </c>
    </row>
    <row r="9" spans="1:5" ht="42" customHeight="1" x14ac:dyDescent="0.2">
      <c r="A9" s="7" t="s">
        <v>15</v>
      </c>
      <c r="B9" s="8">
        <v>19631</v>
      </c>
      <c r="C9" s="8">
        <v>3.56521</v>
      </c>
      <c r="D9" s="9">
        <v>83986.37</v>
      </c>
      <c r="E9" s="13">
        <f>'03.2023'!D9</f>
        <v>84322.446911999985</v>
      </c>
    </row>
    <row r="10" spans="1:5" ht="51.75" customHeight="1" x14ac:dyDescent="0.2">
      <c r="A10" s="7" t="s">
        <v>16</v>
      </c>
      <c r="B10" s="8">
        <v>30117</v>
      </c>
      <c r="C10" s="8">
        <v>3.56521</v>
      </c>
      <c r="D10" s="9">
        <v>128848.12</v>
      </c>
      <c r="E10" s="13">
        <f>'03.2023'!D10</f>
        <v>124856.33241599999</v>
      </c>
    </row>
    <row r="11" spans="1:5" ht="15.75" x14ac:dyDescent="0.2">
      <c r="A11" s="10" t="s">
        <v>9</v>
      </c>
      <c r="B11" s="7">
        <f>SUM(B8:B10)</f>
        <v>75191</v>
      </c>
      <c r="C11" s="7"/>
      <c r="D11" s="9">
        <f>SUM(D8:D10)</f>
        <v>321686.06</v>
      </c>
      <c r="E11" s="13">
        <f>'03.2023'!D11</f>
        <v>347669.92684799997</v>
      </c>
    </row>
    <row r="12" spans="1:5" ht="15" x14ac:dyDescent="0.25">
      <c r="A12" s="1"/>
      <c r="B12" s="2"/>
      <c r="C12" s="2"/>
      <c r="D12" s="2"/>
      <c r="E12" s="2"/>
    </row>
    <row r="13" spans="1:5" ht="15" x14ac:dyDescent="0.2">
      <c r="A13" s="42"/>
      <c r="B13" s="42"/>
      <c r="C13" s="42"/>
      <c r="D13" s="42"/>
      <c r="E13" s="42"/>
    </row>
    <row r="14" spans="1:5" ht="15" x14ac:dyDescent="0.25">
      <c r="A14" s="36" t="s">
        <v>33</v>
      </c>
      <c r="B14" s="36"/>
      <c r="C14" s="36"/>
      <c r="D14" s="36"/>
      <c r="E14" s="36"/>
    </row>
    <row r="15" spans="1:5" ht="15" x14ac:dyDescent="0.25">
      <c r="A15" s="6"/>
      <c r="B15" s="2" t="s">
        <v>10</v>
      </c>
      <c r="C15" s="2"/>
      <c r="D15" s="2"/>
      <c r="E15" s="2"/>
    </row>
    <row r="16" spans="1:5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32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8C41-2F20-441C-A975-405CFF45A655}">
  <sheetPr>
    <pageSetUpPr fitToPage="1"/>
  </sheetPr>
  <dimension ref="A1:E17"/>
  <sheetViews>
    <sheetView workbookViewId="0">
      <selection activeCell="E8" sqref="E8:E11"/>
    </sheetView>
  </sheetViews>
  <sheetFormatPr defaultRowHeight="11.25" x14ac:dyDescent="0.2"/>
  <cols>
    <col min="1" max="1" width="24.1640625" customWidth="1"/>
    <col min="2" max="2" width="18.6640625" customWidth="1"/>
    <col min="3" max="3" width="16.83203125" customWidth="1"/>
    <col min="4" max="4" width="18.6640625" customWidth="1"/>
    <col min="5" max="5" width="44.5" customWidth="1"/>
  </cols>
  <sheetData>
    <row r="1" spans="1:5" ht="66" customHeight="1" x14ac:dyDescent="0.25">
      <c r="A1" s="1"/>
      <c r="B1" s="2"/>
      <c r="C1" s="4"/>
      <c r="D1" s="37" t="s">
        <v>25</v>
      </c>
      <c r="E1" s="37"/>
    </row>
    <row r="2" spans="1:5" ht="89.25" customHeight="1" x14ac:dyDescent="0.2">
      <c r="A2" s="38" t="s">
        <v>34</v>
      </c>
      <c r="B2" s="38"/>
      <c r="C2" s="38"/>
      <c r="D2" s="38"/>
      <c r="E2" s="38"/>
    </row>
    <row r="3" spans="1:5" ht="28.5" customHeight="1" x14ac:dyDescent="0.2">
      <c r="A3" s="39" t="s">
        <v>0</v>
      </c>
      <c r="B3" s="39"/>
      <c r="C3" s="39"/>
      <c r="D3" s="40" t="s">
        <v>11</v>
      </c>
      <c r="E3" s="40"/>
    </row>
    <row r="4" spans="1:5" ht="30" customHeight="1" x14ac:dyDescent="0.2">
      <c r="A4" s="39" t="s">
        <v>1</v>
      </c>
      <c r="B4" s="39"/>
      <c r="C4" s="39"/>
      <c r="D4" s="40" t="s">
        <v>20</v>
      </c>
      <c r="E4" s="40"/>
    </row>
    <row r="5" spans="1:5" ht="26.25" customHeight="1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5" ht="31.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5" ht="29.25" customHeight="1" x14ac:dyDescent="0.2">
      <c r="A7" s="41" t="s">
        <v>8</v>
      </c>
      <c r="B7" s="41"/>
      <c r="C7" s="41"/>
      <c r="D7" s="41"/>
      <c r="E7" s="41"/>
    </row>
    <row r="8" spans="1:5" ht="21.75" customHeight="1" x14ac:dyDescent="0.2">
      <c r="A8" s="7" t="s">
        <v>14</v>
      </c>
      <c r="B8" s="8">
        <v>22222</v>
      </c>
      <c r="C8" s="8">
        <v>3.4431699999999998</v>
      </c>
      <c r="D8" s="9">
        <v>91816.95</v>
      </c>
      <c r="E8" s="13">
        <f>'04.2023'!D8</f>
        <v>108851.57</v>
      </c>
    </row>
    <row r="9" spans="1:5" ht="30" customHeight="1" x14ac:dyDescent="0.2">
      <c r="A9" s="7" t="s">
        <v>15</v>
      </c>
      <c r="B9" s="8">
        <v>20047</v>
      </c>
      <c r="C9" s="8">
        <v>3.4431699999999998</v>
      </c>
      <c r="D9" s="9">
        <v>82830.27</v>
      </c>
      <c r="E9" s="13">
        <f>'04.2023'!D9</f>
        <v>83986.37</v>
      </c>
    </row>
    <row r="10" spans="1:5" ht="30" customHeight="1" x14ac:dyDescent="0.2">
      <c r="A10" s="7" t="s">
        <v>16</v>
      </c>
      <c r="B10" s="8">
        <v>32182</v>
      </c>
      <c r="C10" s="8">
        <v>3.4431699999999998</v>
      </c>
      <c r="D10" s="9">
        <v>132969.72</v>
      </c>
      <c r="E10" s="13">
        <f>'04.2023'!D10</f>
        <v>128848.12</v>
      </c>
    </row>
    <row r="11" spans="1:5" ht="26.25" customHeight="1" x14ac:dyDescent="0.2">
      <c r="A11" s="10" t="s">
        <v>9</v>
      </c>
      <c r="B11" s="7">
        <f>SUM(B8:B10)</f>
        <v>74451</v>
      </c>
      <c r="C11" s="7"/>
      <c r="D11" s="9">
        <f>SUM(D8:D10)</f>
        <v>307616.94</v>
      </c>
      <c r="E11" s="13">
        <f>'04.2023'!D11</f>
        <v>321686.06</v>
      </c>
    </row>
    <row r="12" spans="1:5" ht="15" x14ac:dyDescent="0.25">
      <c r="A12" s="1"/>
      <c r="B12" s="2"/>
      <c r="C12" s="2"/>
      <c r="D12" s="2"/>
      <c r="E12" s="2"/>
    </row>
    <row r="13" spans="1:5" ht="15" x14ac:dyDescent="0.2">
      <c r="A13" s="42"/>
      <c r="B13" s="42"/>
      <c r="C13" s="42"/>
      <c r="D13" s="42"/>
      <c r="E13" s="42"/>
    </row>
    <row r="14" spans="1:5" ht="15" customHeight="1" x14ac:dyDescent="0.25">
      <c r="A14" s="36" t="s">
        <v>33</v>
      </c>
      <c r="B14" s="36"/>
      <c r="C14" s="36"/>
      <c r="D14" s="36"/>
      <c r="E14" s="36"/>
    </row>
    <row r="15" spans="1:5" ht="15" x14ac:dyDescent="0.25">
      <c r="A15" s="6"/>
      <c r="B15" s="2" t="s">
        <v>10</v>
      </c>
      <c r="C15" s="2"/>
      <c r="D15" s="2"/>
      <c r="E15" s="2"/>
    </row>
    <row r="16" spans="1:5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35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90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DB2E-7C5D-4D0B-B948-AECA838DECB3}">
  <dimension ref="A1:N17"/>
  <sheetViews>
    <sheetView view="pageBreakPreview" zoomScale="115" zoomScaleNormal="100" zoomScaleSheetLayoutView="115" workbookViewId="0">
      <selection activeCell="J11" sqref="J11"/>
    </sheetView>
  </sheetViews>
  <sheetFormatPr defaultRowHeight="11.25" x14ac:dyDescent="0.2"/>
  <cols>
    <col min="1" max="1" width="24.33203125" customWidth="1"/>
    <col min="2" max="2" width="15.5" customWidth="1"/>
    <col min="3" max="3" width="17.83203125" customWidth="1"/>
    <col min="4" max="4" width="15.83203125" customWidth="1"/>
    <col min="5" max="5" width="33.1640625" customWidth="1"/>
  </cols>
  <sheetData>
    <row r="1" spans="1:14" ht="77.25" customHeight="1" x14ac:dyDescent="0.25">
      <c r="A1" s="1"/>
      <c r="B1" s="2"/>
      <c r="C1" s="4"/>
      <c r="D1" s="37" t="s">
        <v>17</v>
      </c>
      <c r="E1" s="37"/>
    </row>
    <row r="2" spans="1:14" ht="56.25" customHeight="1" x14ac:dyDescent="0.2">
      <c r="A2" s="38" t="s">
        <v>18</v>
      </c>
      <c r="B2" s="38"/>
      <c r="C2" s="38"/>
      <c r="D2" s="38"/>
      <c r="E2" s="38"/>
    </row>
    <row r="3" spans="1:14" ht="15.75" x14ac:dyDescent="0.2">
      <c r="A3" s="39" t="s">
        <v>0</v>
      </c>
      <c r="B3" s="39"/>
      <c r="C3" s="39"/>
      <c r="D3" s="40" t="s">
        <v>11</v>
      </c>
      <c r="E3" s="40"/>
    </row>
    <row r="4" spans="1:14" ht="41.25" customHeight="1" x14ac:dyDescent="0.2">
      <c r="A4" s="39" t="s">
        <v>1</v>
      </c>
      <c r="B4" s="39"/>
      <c r="C4" s="39"/>
      <c r="D4" s="40" t="s">
        <v>12</v>
      </c>
      <c r="E4" s="40"/>
    </row>
    <row r="5" spans="1:14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14" ht="31.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14" ht="15.75" x14ac:dyDescent="0.2">
      <c r="A7" s="41" t="s">
        <v>8</v>
      </c>
      <c r="B7" s="41"/>
      <c r="C7" s="41"/>
      <c r="D7" s="41"/>
      <c r="E7" s="41"/>
    </row>
    <row r="8" spans="1:14" ht="42" customHeight="1" x14ac:dyDescent="0.2">
      <c r="A8" s="7" t="s">
        <v>14</v>
      </c>
      <c r="B8" s="8">
        <f>SUM(I8:N8)</f>
        <v>22861</v>
      </c>
      <c r="C8" s="8">
        <v>3.6217999999999999</v>
      </c>
      <c r="D8" s="9">
        <f>B8*C8*1.2</f>
        <v>99357.56375999999</v>
      </c>
      <c r="E8" s="13">
        <f>'05.2023'!D8</f>
        <v>91816.95</v>
      </c>
      <c r="I8">
        <v>7752</v>
      </c>
      <c r="J8">
        <v>56</v>
      </c>
      <c r="K8">
        <v>6569</v>
      </c>
      <c r="L8">
        <v>8484</v>
      </c>
    </row>
    <row r="9" spans="1:14" ht="37.5" customHeight="1" x14ac:dyDescent="0.2">
      <c r="A9" s="7" t="s">
        <v>15</v>
      </c>
      <c r="B9" s="8">
        <f t="shared" ref="B9:B10" si="0">SUM(I9:N9)</f>
        <v>17756</v>
      </c>
      <c r="C9" s="8">
        <f>C8</f>
        <v>3.6217999999999999</v>
      </c>
      <c r="D9" s="9">
        <f>B9*C9*1.2</f>
        <v>77170.416960000002</v>
      </c>
      <c r="E9" s="13">
        <f>'05.2023'!D9</f>
        <v>82830.27</v>
      </c>
      <c r="I9">
        <v>17756</v>
      </c>
    </row>
    <row r="10" spans="1:14" ht="39.75" customHeight="1" x14ac:dyDescent="0.2">
      <c r="A10" s="7" t="s">
        <v>16</v>
      </c>
      <c r="B10" s="8">
        <f t="shared" si="0"/>
        <v>27424</v>
      </c>
      <c r="C10" s="8">
        <f>C9</f>
        <v>3.6217999999999999</v>
      </c>
      <c r="D10" s="9">
        <f t="shared" ref="D10" si="1">B10*C10*1.2</f>
        <v>119189.09183999999</v>
      </c>
      <c r="E10" s="13">
        <f>'05.2023'!D10</f>
        <v>132969.72</v>
      </c>
      <c r="I10">
        <v>3067</v>
      </c>
      <c r="J10">
        <v>11925</v>
      </c>
      <c r="K10">
        <v>912</v>
      </c>
      <c r="L10">
        <v>7468</v>
      </c>
      <c r="M10">
        <v>411</v>
      </c>
      <c r="N10">
        <v>3641</v>
      </c>
    </row>
    <row r="11" spans="1:14" ht="28.5" customHeight="1" x14ac:dyDescent="0.2">
      <c r="A11" s="10" t="s">
        <v>9</v>
      </c>
      <c r="B11" s="7">
        <f>SUM(B8:B10)</f>
        <v>68041</v>
      </c>
      <c r="C11" s="7"/>
      <c r="D11" s="9">
        <f>SUM(D8:D10)</f>
        <v>295717.07256</v>
      </c>
      <c r="E11" s="13">
        <f>'05.2023'!D11</f>
        <v>307616.94</v>
      </c>
    </row>
    <row r="12" spans="1:14" ht="15" x14ac:dyDescent="0.25">
      <c r="A12" s="1"/>
      <c r="B12" s="2"/>
      <c r="C12" s="2"/>
      <c r="D12" s="2"/>
      <c r="E12" s="2"/>
    </row>
    <row r="13" spans="1:14" ht="15" x14ac:dyDescent="0.2">
      <c r="A13" s="42"/>
      <c r="B13" s="42"/>
      <c r="C13" s="42"/>
      <c r="D13" s="42"/>
      <c r="E13" s="42"/>
    </row>
    <row r="14" spans="1:14" ht="15" customHeight="1" x14ac:dyDescent="0.25">
      <c r="A14" s="36" t="s">
        <v>33</v>
      </c>
      <c r="B14" s="36"/>
      <c r="C14" s="36"/>
      <c r="D14" s="36"/>
      <c r="E14" s="36"/>
    </row>
    <row r="15" spans="1:14" ht="15" x14ac:dyDescent="0.25">
      <c r="A15" s="6"/>
      <c r="B15" s="2" t="s">
        <v>10</v>
      </c>
      <c r="C15" s="2"/>
      <c r="D15" s="2"/>
      <c r="E15" s="2"/>
    </row>
    <row r="16" spans="1:14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36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0104-0504-4DE3-A42D-C6294A7636D6}">
  <sheetPr>
    <pageSetUpPr fitToPage="1"/>
  </sheetPr>
  <dimension ref="A1:M17"/>
  <sheetViews>
    <sheetView view="pageBreakPreview" zoomScale="115" zoomScaleNormal="100" zoomScaleSheetLayoutView="115" workbookViewId="0">
      <selection activeCell="D33" sqref="D33"/>
    </sheetView>
  </sheetViews>
  <sheetFormatPr defaultRowHeight="11.25" x14ac:dyDescent="0.2"/>
  <cols>
    <col min="1" max="1" width="32.6640625" customWidth="1"/>
    <col min="2" max="2" width="28" customWidth="1"/>
    <col min="3" max="3" width="24.1640625" customWidth="1"/>
    <col min="4" max="4" width="20.6640625" customWidth="1"/>
    <col min="5" max="5" width="42.1640625" customWidth="1"/>
  </cols>
  <sheetData>
    <row r="1" spans="1:13" ht="63" customHeight="1" x14ac:dyDescent="0.25">
      <c r="A1" s="1"/>
      <c r="B1" s="2"/>
      <c r="C1" s="4"/>
      <c r="D1" s="37" t="s">
        <v>17</v>
      </c>
      <c r="E1" s="37"/>
    </row>
    <row r="2" spans="1:13" ht="55.5" customHeight="1" x14ac:dyDescent="0.2">
      <c r="A2" s="38" t="s">
        <v>19</v>
      </c>
      <c r="B2" s="38"/>
      <c r="C2" s="38"/>
      <c r="D2" s="38"/>
      <c r="E2" s="38"/>
    </row>
    <row r="3" spans="1:13" ht="34.5" customHeight="1" x14ac:dyDescent="0.2">
      <c r="A3" s="39" t="s">
        <v>0</v>
      </c>
      <c r="B3" s="39"/>
      <c r="C3" s="39"/>
      <c r="D3" s="40" t="s">
        <v>11</v>
      </c>
      <c r="E3" s="40"/>
    </row>
    <row r="4" spans="1:13" ht="40.5" customHeight="1" x14ac:dyDescent="0.2">
      <c r="A4" s="39" t="s">
        <v>1</v>
      </c>
      <c r="B4" s="39"/>
      <c r="C4" s="39"/>
      <c r="D4" s="40" t="s">
        <v>12</v>
      </c>
      <c r="E4" s="40"/>
    </row>
    <row r="5" spans="1:13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13" ht="31.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13" ht="29.25" customHeight="1" x14ac:dyDescent="0.2">
      <c r="A7" s="41" t="s">
        <v>8</v>
      </c>
      <c r="B7" s="41"/>
      <c r="C7" s="41"/>
      <c r="D7" s="41"/>
      <c r="E7" s="41"/>
    </row>
    <row r="8" spans="1:13" ht="32.25" customHeight="1" x14ac:dyDescent="0.2">
      <c r="A8" s="7" t="s">
        <v>14</v>
      </c>
      <c r="B8" s="8">
        <f>SUM(H8:M8)</f>
        <v>21581</v>
      </c>
      <c r="C8" s="8">
        <v>3.66513</v>
      </c>
      <c r="D8" s="9">
        <f>B8*C8*1.2</f>
        <v>94916.604636000004</v>
      </c>
      <c r="E8" s="13">
        <f>'06.2023'!D8</f>
        <v>99357.56375999999</v>
      </c>
      <c r="H8">
        <v>8205</v>
      </c>
      <c r="I8">
        <v>5572</v>
      </c>
      <c r="L8">
        <v>7804</v>
      </c>
    </row>
    <row r="9" spans="1:13" ht="27" customHeight="1" x14ac:dyDescent="0.2">
      <c r="A9" s="7" t="s">
        <v>15</v>
      </c>
      <c r="B9" s="8">
        <f>SUM(H9:M9)</f>
        <v>19731</v>
      </c>
      <c r="C9" s="8">
        <f>C8</f>
        <v>3.66513</v>
      </c>
      <c r="D9" s="9">
        <f>B9*C9*1.2</f>
        <v>86780.016036000001</v>
      </c>
      <c r="E9" s="13">
        <f>'06.2023'!D9</f>
        <v>77170.416960000002</v>
      </c>
      <c r="H9">
        <v>399</v>
      </c>
      <c r="L9">
        <v>19332</v>
      </c>
    </row>
    <row r="10" spans="1:13" ht="31.5" customHeight="1" x14ac:dyDescent="0.2">
      <c r="A10" s="7" t="s">
        <v>16</v>
      </c>
      <c r="B10" s="8">
        <f>SUM(H10:M10)</f>
        <v>29567</v>
      </c>
      <c r="C10" s="8">
        <f>C9</f>
        <v>3.66513</v>
      </c>
      <c r="D10" s="9">
        <f>B10*C10*1.2</f>
        <v>130040.27845199998</v>
      </c>
      <c r="E10" s="13">
        <f>'06.2023'!D10</f>
        <v>119189.09183999999</v>
      </c>
      <c r="H10">
        <v>3154</v>
      </c>
      <c r="I10">
        <v>12980</v>
      </c>
      <c r="J10">
        <v>912</v>
      </c>
      <c r="K10">
        <v>293</v>
      </c>
      <c r="L10">
        <v>7082</v>
      </c>
      <c r="M10">
        <v>5146</v>
      </c>
    </row>
    <row r="11" spans="1:13" ht="15.75" x14ac:dyDescent="0.2">
      <c r="A11" s="10" t="s">
        <v>9</v>
      </c>
      <c r="B11" s="7">
        <f>SUM(B8:B10)</f>
        <v>70879</v>
      </c>
      <c r="C11" s="7"/>
      <c r="D11" s="9">
        <f>SUM(D8:D10)</f>
        <v>311736.89912399999</v>
      </c>
      <c r="E11" s="13">
        <f>'06.2023'!D11</f>
        <v>295717.07256</v>
      </c>
    </row>
    <row r="12" spans="1:13" ht="15" x14ac:dyDescent="0.25">
      <c r="A12" s="1"/>
      <c r="B12" s="2"/>
      <c r="C12" s="2"/>
      <c r="D12" s="2"/>
      <c r="E12" s="2"/>
    </row>
    <row r="13" spans="1:13" ht="15" x14ac:dyDescent="0.2">
      <c r="A13" s="42"/>
      <c r="B13" s="42"/>
      <c r="C13" s="42"/>
      <c r="D13" s="42"/>
      <c r="E13" s="42"/>
    </row>
    <row r="14" spans="1:13" ht="15" x14ac:dyDescent="0.25">
      <c r="A14" s="36" t="str">
        <f>'06.2023'!A14:E14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13" ht="15" x14ac:dyDescent="0.25">
      <c r="A15" s="6"/>
      <c r="B15" s="2" t="s">
        <v>10</v>
      </c>
      <c r="C15" s="2"/>
      <c r="D15" s="2"/>
      <c r="E15" s="2"/>
    </row>
    <row r="16" spans="1:13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37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5491-B00A-4547-889F-9411E92ABE86}">
  <sheetPr>
    <pageSetUpPr fitToPage="1"/>
  </sheetPr>
  <dimension ref="A1:Q17"/>
  <sheetViews>
    <sheetView view="pageBreakPreview" zoomScale="130" zoomScaleNormal="100" zoomScaleSheetLayoutView="130" workbookViewId="0">
      <selection activeCell="E20" sqref="E20"/>
    </sheetView>
  </sheetViews>
  <sheetFormatPr defaultRowHeight="11.25" x14ac:dyDescent="0.2"/>
  <cols>
    <col min="1" max="1" width="25.1640625" customWidth="1"/>
    <col min="2" max="2" width="12.5" customWidth="1"/>
    <col min="3" max="3" width="15" customWidth="1"/>
    <col min="4" max="4" width="20.1640625" customWidth="1"/>
    <col min="5" max="5" width="41.1640625" customWidth="1"/>
  </cols>
  <sheetData>
    <row r="1" spans="1:17" ht="38.25" customHeight="1" x14ac:dyDescent="0.25">
      <c r="A1" s="1"/>
      <c r="B1" s="2"/>
      <c r="C1" s="4"/>
      <c r="D1" s="37" t="s">
        <v>17</v>
      </c>
      <c r="E1" s="37"/>
    </row>
    <row r="2" spans="1:17" ht="41.25" customHeight="1" x14ac:dyDescent="0.2">
      <c r="A2" s="38" t="s">
        <v>42</v>
      </c>
      <c r="B2" s="38"/>
      <c r="C2" s="38"/>
      <c r="D2" s="38"/>
      <c r="E2" s="38"/>
    </row>
    <row r="3" spans="1:17" ht="24.75" customHeight="1" x14ac:dyDescent="0.2">
      <c r="A3" s="39" t="s">
        <v>0</v>
      </c>
      <c r="B3" s="39"/>
      <c r="C3" s="39"/>
      <c r="D3" s="40" t="s">
        <v>11</v>
      </c>
      <c r="E3" s="40"/>
    </row>
    <row r="4" spans="1:17" ht="31.5" customHeight="1" x14ac:dyDescent="0.2">
      <c r="A4" s="39" t="s">
        <v>1</v>
      </c>
      <c r="B4" s="39"/>
      <c r="C4" s="39"/>
      <c r="D4" s="40" t="s">
        <v>12</v>
      </c>
      <c r="E4" s="40"/>
    </row>
    <row r="5" spans="1:17" ht="15.75" x14ac:dyDescent="0.2">
      <c r="A5" s="43" t="s">
        <v>2</v>
      </c>
      <c r="B5" s="43" t="s">
        <v>3</v>
      </c>
      <c r="C5" s="43"/>
      <c r="D5" s="43"/>
      <c r="E5" s="43" t="s">
        <v>4</v>
      </c>
    </row>
    <row r="6" spans="1:17" ht="47.25" x14ac:dyDescent="0.2">
      <c r="A6" s="43"/>
      <c r="B6" s="7" t="s">
        <v>5</v>
      </c>
      <c r="C6" s="7" t="s">
        <v>6</v>
      </c>
      <c r="D6" s="7" t="s">
        <v>7</v>
      </c>
      <c r="E6" s="43"/>
    </row>
    <row r="7" spans="1:17" ht="16.5" thickBot="1" x14ac:dyDescent="0.25">
      <c r="A7" s="41" t="s">
        <v>8</v>
      </c>
      <c r="B7" s="41"/>
      <c r="C7" s="41"/>
      <c r="D7" s="41"/>
      <c r="E7" s="41"/>
    </row>
    <row r="8" spans="1:17" ht="16.5" thickBot="1" x14ac:dyDescent="0.3">
      <c r="A8" s="7" t="s">
        <v>14</v>
      </c>
      <c r="B8" s="8">
        <f>SUM(F8:J8)</f>
        <v>23586</v>
      </c>
      <c r="C8" s="8">
        <v>3.79461</v>
      </c>
      <c r="D8" s="14">
        <f>SUM(K8:Q8)</f>
        <v>107399.6</v>
      </c>
      <c r="E8" s="13">
        <f>'07.2022'!D8</f>
        <v>94916.604636000004</v>
      </c>
      <c r="G8" s="26">
        <v>8712</v>
      </c>
      <c r="H8" s="26">
        <v>6323</v>
      </c>
      <c r="I8" s="24">
        <v>8551</v>
      </c>
      <c r="L8" s="27">
        <v>39670.370000000003</v>
      </c>
      <c r="M8" s="28">
        <v>28791.98</v>
      </c>
      <c r="N8" s="27">
        <v>38937.25</v>
      </c>
    </row>
    <row r="9" spans="1:17" ht="16.5" thickBot="1" x14ac:dyDescent="0.3">
      <c r="A9" s="7" t="s">
        <v>15</v>
      </c>
      <c r="B9" s="8">
        <f t="shared" ref="B9:B10" si="0">SUM(F9:J9)</f>
        <v>19162</v>
      </c>
      <c r="C9" s="8">
        <f>C8</f>
        <v>3.79461</v>
      </c>
      <c r="D9" s="14">
        <f t="shared" ref="D9:D10" si="1">SUM(K9:Q9)</f>
        <v>87254.78</v>
      </c>
      <c r="E9" s="13">
        <f>'07.2022'!D9</f>
        <v>86780.016036000001</v>
      </c>
      <c r="G9" s="26">
        <v>19024</v>
      </c>
      <c r="H9" s="25">
        <v>138</v>
      </c>
      <c r="L9" s="28">
        <v>86626.39</v>
      </c>
      <c r="M9" s="25">
        <v>628.39</v>
      </c>
    </row>
    <row r="10" spans="1:17" ht="16.5" thickBot="1" x14ac:dyDescent="0.3">
      <c r="A10" s="7" t="s">
        <v>16</v>
      </c>
      <c r="B10" s="8">
        <f t="shared" si="0"/>
        <v>31007</v>
      </c>
      <c r="C10" s="8">
        <f>C9</f>
        <v>3.79461</v>
      </c>
      <c r="D10" s="14">
        <f t="shared" si="1"/>
        <v>204051.79</v>
      </c>
      <c r="E10" s="13">
        <f>'07.2022'!D10</f>
        <v>130040.27845199998</v>
      </c>
      <c r="F10" s="26">
        <v>3137</v>
      </c>
      <c r="G10" s="24">
        <v>12516</v>
      </c>
      <c r="H10" s="26">
        <v>9384</v>
      </c>
      <c r="I10" s="26">
        <v>5045</v>
      </c>
      <c r="J10" s="25">
        <v>925</v>
      </c>
      <c r="K10" s="24">
        <v>11319</v>
      </c>
      <c r="L10" s="28">
        <v>56992.01</v>
      </c>
      <c r="M10" s="27">
        <v>42730.34</v>
      </c>
      <c r="N10" s="27">
        <v>22972.57</v>
      </c>
      <c r="O10" s="27">
        <v>4212.01</v>
      </c>
      <c r="P10" s="28">
        <v>51541.43</v>
      </c>
      <c r="Q10" s="28">
        <v>14284.43</v>
      </c>
    </row>
    <row r="11" spans="1:17" ht="15.75" x14ac:dyDescent="0.2">
      <c r="A11" s="10" t="s">
        <v>9</v>
      </c>
      <c r="B11" s="7">
        <f>SUM(B8:B10)</f>
        <v>73755</v>
      </c>
      <c r="C11" s="7"/>
      <c r="D11" s="9">
        <f>SUM(D8:D10)</f>
        <v>398706.17000000004</v>
      </c>
      <c r="E11" s="13">
        <f>'07.2022'!D11</f>
        <v>311736.89912399999</v>
      </c>
    </row>
    <row r="12" spans="1:17" ht="15" x14ac:dyDescent="0.25">
      <c r="A12" s="1"/>
      <c r="B12" s="2"/>
      <c r="C12" s="2"/>
      <c r="D12" s="2"/>
      <c r="E12" s="2"/>
    </row>
    <row r="13" spans="1:17" ht="15" x14ac:dyDescent="0.2">
      <c r="A13" s="42"/>
      <c r="B13" s="42"/>
      <c r="C13" s="42"/>
      <c r="D13" s="42"/>
      <c r="E13" s="42"/>
    </row>
    <row r="14" spans="1:17" ht="15" x14ac:dyDescent="0.25">
      <c r="A14" s="36" t="str">
        <f>'07.2022'!A14:E14</f>
        <v xml:space="preserve">                                                                  ООО «ЮСК»__________________________Д.В. Прохоров</v>
      </c>
      <c r="B14" s="36"/>
      <c r="C14" s="36"/>
      <c r="D14" s="36"/>
      <c r="E14" s="36"/>
    </row>
    <row r="15" spans="1:17" ht="15" x14ac:dyDescent="0.25">
      <c r="A15" s="6"/>
      <c r="B15" s="2" t="s">
        <v>10</v>
      </c>
      <c r="C15" s="2"/>
      <c r="D15" s="2"/>
      <c r="E15" s="2"/>
      <c r="J15">
        <f>D11/120*100</f>
        <v>332255.14166666672</v>
      </c>
    </row>
    <row r="16" spans="1:17" ht="15" x14ac:dyDescent="0.25">
      <c r="A16" s="1"/>
      <c r="B16" s="2"/>
      <c r="C16" s="2"/>
      <c r="D16" s="2"/>
      <c r="E16" s="2"/>
    </row>
    <row r="17" spans="1:5" ht="15" x14ac:dyDescent="0.25">
      <c r="A17" s="1"/>
      <c r="B17" s="12" t="s">
        <v>43</v>
      </c>
      <c r="C17" s="11"/>
      <c r="D17" s="11"/>
      <c r="E17" s="2"/>
    </row>
  </sheetData>
  <mergeCells count="12">
    <mergeCell ref="A14:E14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3:E1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42</vt:i4>
      </vt:variant>
    </vt:vector>
  </HeadingPairs>
  <TitlesOfParts>
    <vt:vector size="56" baseType="lpstr">
      <vt:lpstr>2023</vt:lpstr>
      <vt:lpstr>01.2023</vt:lpstr>
      <vt:lpstr>02.2023</vt:lpstr>
      <vt:lpstr>03.2023</vt:lpstr>
      <vt:lpstr>04.2023</vt:lpstr>
      <vt:lpstr>05.2023</vt:lpstr>
      <vt:lpstr>06.2023</vt:lpstr>
      <vt:lpstr>07.2022</vt:lpstr>
      <vt:lpstr>08.2022</vt:lpstr>
      <vt:lpstr>09.2022</vt:lpstr>
      <vt:lpstr>10.2023</vt:lpstr>
      <vt:lpstr>11.2023</vt:lpstr>
      <vt:lpstr>12.2023</vt:lpstr>
      <vt:lpstr>Лист1</vt:lpstr>
      <vt:lpstr>'01.2023'!Print_Area_0</vt:lpstr>
      <vt:lpstr>'01.2023'!Print_Area_0_0</vt:lpstr>
      <vt:lpstr>'01.2023'!Print_Area_0_0_0</vt:lpstr>
      <vt:lpstr>'01.2023'!Print_Area_0_0_0_0</vt:lpstr>
      <vt:lpstr>'01.2023'!Print_Area_0_0_0_0_0</vt:lpstr>
      <vt:lpstr>'01.2023'!Print_Area_0_0_0_0_0_0</vt:lpstr>
      <vt:lpstr>'01.2023'!Print_Area_0_0_0_0_0_0_0</vt:lpstr>
      <vt:lpstr>'01.2023'!Print_Area_0_0_0_0_0_0_0_0</vt:lpstr>
      <vt:lpstr>'01.2023'!Print_Area_0_0_0_0_0_0_0_0_0</vt:lpstr>
      <vt:lpstr>'01.2023'!Print_Area_0_0_0_0_0_0_0_0_0_0</vt:lpstr>
      <vt:lpstr>'01.2023'!Print_Area_0_0_0_0_0_0_0_0_0_0_0</vt:lpstr>
      <vt:lpstr>'01.2023'!Print_Area_0_0_0_0_0_0_0_0_0_0_0_0</vt:lpstr>
      <vt:lpstr>'01.2023'!Print_Area_0_0_0_0_0_0_0_0_0_0_0_0_0</vt:lpstr>
      <vt:lpstr>'01.2023'!Print_Area_0_0_0_0_0_0_0_0_0_0_0_0_0_0</vt:lpstr>
      <vt:lpstr>'01.2023'!Print_Area_0_0_0_0_0_0_0_0_0_0_0_0_0_0_0</vt:lpstr>
      <vt:lpstr>'01.2023'!Print_Area_0_0_0_0_0_0_0_0_0_0_0_0_0_0_0_0</vt:lpstr>
      <vt:lpstr>'01.2023'!Print_Area_0_0_0_0_0_0_0_0_0_0_0_0_0_0_0_0_0</vt:lpstr>
      <vt:lpstr>'01.2023'!Print_Area_0_0_0_0_0_0_0_0_0_0_0_0_0_0_0_0_0_0</vt:lpstr>
      <vt:lpstr>'01.2023'!Print_Area_0_0_0_0_0_0_0_0_0_0_0_0_0_0_0_0_0_0_0</vt:lpstr>
      <vt:lpstr>'01.2023'!Print_Area_0_0_0_0_0_0_0_0_0_0_0_0_0_0_0_0_0_0_0_0</vt:lpstr>
      <vt:lpstr>'01.2023'!Print_Area_0_0_0_0_0_0_0_0_0_0_0_0_0_0_0_0_0_0_0_0_0</vt:lpstr>
      <vt:lpstr>'01.2023'!Print_Area_0_0_0_0_0_0_0_0_0_0_0_0_0_0_0_0_0_0_0_0_0_0</vt:lpstr>
      <vt:lpstr>'01.2023'!Print_Area_0_0_0_0_0_0_0_0_0_0_0_0_0_0_0_0_0_0_0_0_0_0_0</vt:lpstr>
      <vt:lpstr>'01.2023'!Print_Area_0_0_0_0_0_0_0_0_0_0_0_0_0_0_0_0_0_0_0_0_0_0_0_0</vt:lpstr>
      <vt:lpstr>'01.2023'!Print_Area_0_0_0_0_0_0_0_0_0_0_0_0_0_0_0_0_0_0_0_0_0_0_0_0_0</vt:lpstr>
      <vt:lpstr>'01.2023'!Print_Area_0_0_0_0_0_0_0_0_0_0_0_0_0_0_0_0_0_0_0_0_0_0_0_0_0_0</vt:lpstr>
      <vt:lpstr>'01.2023'!Print_Area_0_0_0_0_0_0_0_0_0_0_0_0_0_0_0_0_0_0_0_0_0_0_0_0_0_0_0</vt:lpstr>
      <vt:lpstr>'01.2023'!Print_Area_0_0_0_0_0_0_0_0_0_0_0_0_0_0_0_0_0_0_0_0_0_0_0_0_0_0_0_0</vt:lpstr>
      <vt:lpstr>'01.2023'!Print_Area_0_0_0_0_0_0_0_0_0_0_0_0_0_0_0_0_0_0_0_0_0_0_0_0_0_0_0_0_0</vt:lpstr>
      <vt:lpstr>'01.2023'!Print_Area_0_0_0_0_0_0_0_0_0_0_0_0_0_0_0_0_0_0_0_0_0_0_0_0_0_0_0_0_0_0</vt:lpstr>
      <vt:lpstr>'01.2023'!Print_Area_0_0_0_0_0_0_0_0_0_0_0_0_0_0_0_0_0_0_0_0_0_0_0_0_0_0_0_0_0_0_0</vt:lpstr>
      <vt:lpstr>'01.2023'!Print_Area_0_0_0_0_0_0_0_0_0_0_0_0_0_0_0_0_0_0_0_0_0_0_0_0_0_0_0_0_0_0_0_0</vt:lpstr>
      <vt:lpstr>'01.2023'!Print_Area_0_0_0_0_0_0_0_0_0_0_0_0_0_0_0_0_0_0_0_0_0_0_0_0_0_0_0_0_0_0_0_0_0</vt:lpstr>
      <vt:lpstr>'01.2023'!Print_Area_0_0_0_0_0_0_0_0_0_0_0_0_0_0_0_0_0_0_0_0_0_0_0_0_0_0_0_0_0_0_0_0_0_0</vt:lpstr>
      <vt:lpstr>'01.2023'!Область_печати</vt:lpstr>
      <vt:lpstr>'06.2023'!Область_печати</vt:lpstr>
      <vt:lpstr>'07.2022'!Область_печати</vt:lpstr>
      <vt:lpstr>'08.2022'!Область_печати</vt:lpstr>
      <vt:lpstr>'10.2023'!Область_печати</vt:lpstr>
      <vt:lpstr>'11.2023'!Область_печати</vt:lpstr>
      <vt:lpstr>'12.2023'!Область_печати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 1</cp:lastModifiedBy>
  <cp:revision>27</cp:revision>
  <cp:lastPrinted>2023-11-24T07:31:23Z</cp:lastPrinted>
  <dcterms:created xsi:type="dcterms:W3CDTF">2015-07-11T18:37:08Z</dcterms:created>
  <dcterms:modified xsi:type="dcterms:W3CDTF">2024-02-29T07:47:22Z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